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555" activeTab="1"/>
  </bookViews>
  <sheets>
    <sheet name="перечень МКД" sheetId="1" r:id="rId1"/>
    <sheet name="реестр МКД 2" sheetId="2" r:id="rId2"/>
    <sheet name="планируемые показатели" sheetId="3" r:id="rId3"/>
  </sheets>
  <definedNames>
    <definedName name="_xlnm._FilterDatabase" localSheetId="0" hidden="1">'перечень МКД'!$A$419:$EA$688</definedName>
    <definedName name="_xlnm._FilterDatabase" localSheetId="2" hidden="1">'планируемые показатели'!$A$9:$AK$32</definedName>
    <definedName name="_xlnm._FilterDatabase" localSheetId="1" hidden="1">'реестр МКД 2'!$A$410:$DO$679</definedName>
    <definedName name="_xlnm.Print_Area" localSheetId="0">'перечень МКД'!$A$1:$T$688</definedName>
    <definedName name="_xlnm.Print_Area" localSheetId="2">'планируемые показатели'!$A$1:$R$38</definedName>
    <definedName name="_xlnm.Print_Area" localSheetId="1">'реестр МКД 2'!$A$1:$AG$679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0" i="2" l="1"/>
  <c r="C468" i="2"/>
  <c r="C451" i="2"/>
  <c r="K153" i="2"/>
  <c r="C362" i="2" l="1"/>
  <c r="C363" i="2"/>
  <c r="C361" i="2"/>
  <c r="C364" i="2" l="1"/>
  <c r="C650" i="2"/>
  <c r="L162" i="1"/>
  <c r="L27" i="1"/>
  <c r="C100" i="2" l="1"/>
  <c r="AF153" i="2" l="1"/>
  <c r="C445" i="2" l="1"/>
  <c r="C677" i="2"/>
  <c r="C413" i="2" l="1"/>
  <c r="C137" i="2" l="1"/>
  <c r="C136" i="2"/>
  <c r="C135" i="2"/>
  <c r="C134" i="2"/>
  <c r="C133" i="2"/>
  <c r="C132" i="2"/>
  <c r="C131" i="2"/>
  <c r="C130" i="2"/>
  <c r="C676" i="2" l="1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6" i="2"/>
  <c r="C654" i="2"/>
  <c r="C648" i="2"/>
  <c r="C647" i="2"/>
  <c r="C646" i="2"/>
  <c r="C645" i="2"/>
  <c r="C644" i="2"/>
  <c r="C643" i="2"/>
  <c r="C642" i="2"/>
  <c r="C641" i="2"/>
  <c r="C639" i="2"/>
  <c r="C638" i="2"/>
  <c r="C637" i="2"/>
  <c r="C636" i="2"/>
  <c r="C635" i="2"/>
  <c r="C634" i="2"/>
  <c r="C633" i="2"/>
  <c r="C632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0" i="2"/>
  <c r="C609" i="2"/>
  <c r="C608" i="2"/>
  <c r="C607" i="2"/>
  <c r="C606" i="2"/>
  <c r="C605" i="2"/>
  <c r="C604" i="2"/>
  <c r="C603" i="2"/>
  <c r="C601" i="2"/>
  <c r="C600" i="2"/>
  <c r="C599" i="2"/>
  <c r="C598" i="2"/>
  <c r="C597" i="2"/>
  <c r="C596" i="2"/>
  <c r="C595" i="2"/>
  <c r="C594" i="2"/>
  <c r="C593" i="2"/>
  <c r="C592" i="2"/>
  <c r="C590" i="2"/>
  <c r="C589" i="2"/>
  <c r="C588" i="2"/>
  <c r="C587" i="2"/>
  <c r="C586" i="2"/>
  <c r="C585" i="2"/>
  <c r="C584" i="2"/>
  <c r="C583" i="2"/>
  <c r="C582" i="2"/>
  <c r="C581" i="2"/>
  <c r="C580" i="2"/>
  <c r="C578" i="2"/>
  <c r="C577" i="2"/>
  <c r="C576" i="2"/>
  <c r="C573" i="2"/>
  <c r="C575" i="2"/>
  <c r="C574" i="2"/>
  <c r="C572" i="2"/>
  <c r="C570" i="2"/>
  <c r="C569" i="2"/>
  <c r="C568" i="2"/>
  <c r="C567" i="2"/>
  <c r="C566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5" i="2"/>
  <c r="C544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6" i="2"/>
  <c r="C515" i="2"/>
  <c r="C513" i="2"/>
  <c r="C512" i="2"/>
  <c r="C514" i="2"/>
  <c r="C510" i="2"/>
  <c r="C509" i="2"/>
  <c r="C508" i="2"/>
  <c r="C507" i="2"/>
  <c r="C506" i="2"/>
  <c r="C505" i="2"/>
  <c r="C504" i="2"/>
  <c r="C503" i="2"/>
  <c r="C502" i="2"/>
  <c r="C501" i="2"/>
  <c r="C499" i="2"/>
  <c r="C497" i="2"/>
  <c r="C496" i="2"/>
  <c r="C495" i="2"/>
  <c r="C494" i="2"/>
  <c r="C493" i="2"/>
  <c r="C492" i="2"/>
  <c r="C491" i="2"/>
  <c r="C489" i="2"/>
  <c r="C486" i="2"/>
  <c r="C485" i="2"/>
  <c r="C484" i="2"/>
  <c r="C483" i="2"/>
  <c r="C482" i="2"/>
  <c r="C481" i="2"/>
  <c r="C480" i="2"/>
  <c r="C477" i="2"/>
  <c r="C476" i="2"/>
  <c r="C475" i="2"/>
  <c r="C473" i="2"/>
  <c r="C472" i="2"/>
  <c r="C471" i="2"/>
  <c r="C469" i="2"/>
  <c r="C467" i="2"/>
  <c r="C462" i="2"/>
  <c r="C461" i="2"/>
  <c r="C460" i="2"/>
  <c r="C457" i="2"/>
  <c r="C456" i="2"/>
  <c r="C455" i="2"/>
  <c r="C452" i="2"/>
  <c r="C449" i="2"/>
  <c r="C448" i="2"/>
  <c r="C443" i="2" l="1"/>
  <c r="C444" i="2"/>
  <c r="C442" i="2"/>
  <c r="C439" i="2"/>
  <c r="C437" i="2"/>
  <c r="C438" i="2"/>
  <c r="C436" i="2"/>
  <c r="C435" i="2"/>
  <c r="C434" i="2"/>
  <c r="C433" i="2"/>
  <c r="C432" i="2"/>
  <c r="C431" i="2"/>
  <c r="C430" i="2"/>
  <c r="C429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2" i="2"/>
  <c r="C411" i="2"/>
  <c r="C17" i="2" l="1"/>
  <c r="C16" i="2"/>
  <c r="W16" i="2" s="1"/>
  <c r="C14" i="2"/>
  <c r="W14" i="2" s="1"/>
  <c r="P26" i="1"/>
  <c r="P25" i="1"/>
  <c r="P23" i="1"/>
  <c r="P21" i="1"/>
  <c r="R409" i="1" l="1"/>
  <c r="R408" i="1"/>
  <c r="R411" i="1"/>
  <c r="R410" i="1"/>
  <c r="R407" i="1"/>
  <c r="R406" i="1"/>
  <c r="R405" i="1"/>
  <c r="C397" i="2"/>
  <c r="Q12" i="3" l="1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AC58" i="2" s="1"/>
  <c r="C59" i="2"/>
  <c r="C60" i="2"/>
  <c r="AC60" i="2" s="1"/>
  <c r="C61" i="2"/>
  <c r="AC61" i="2" s="1"/>
  <c r="C62" i="2"/>
  <c r="C63" i="2"/>
  <c r="C64" i="2"/>
  <c r="C65" i="2"/>
  <c r="C66" i="2"/>
  <c r="C67" i="2"/>
  <c r="C68" i="2"/>
  <c r="C69" i="2"/>
  <c r="C70" i="2"/>
  <c r="AC70" i="2" s="1"/>
  <c r="C71" i="2"/>
  <c r="AC71" i="2" s="1"/>
  <c r="C72" i="2"/>
  <c r="C19" i="2"/>
  <c r="C18" i="2" l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420" i="1"/>
  <c r="C426" i="2"/>
  <c r="C427" i="2"/>
  <c r="C428" i="2"/>
  <c r="C440" i="2"/>
  <c r="C441" i="2"/>
  <c r="C446" i="2"/>
  <c r="C447" i="2"/>
  <c r="C450" i="2"/>
  <c r="C453" i="2"/>
  <c r="C454" i="2"/>
  <c r="C458" i="2"/>
  <c r="C459" i="2"/>
  <c r="C463" i="2"/>
  <c r="C464" i="2"/>
  <c r="C465" i="2"/>
  <c r="C466" i="2"/>
  <c r="C474" i="2"/>
  <c r="C478" i="2"/>
  <c r="C479" i="2"/>
  <c r="C487" i="2"/>
  <c r="C488" i="2"/>
  <c r="C490" i="2"/>
  <c r="C498" i="2"/>
  <c r="C500" i="2"/>
  <c r="C511" i="2"/>
  <c r="C517" i="2"/>
  <c r="C543" i="2"/>
  <c r="C546" i="2"/>
  <c r="C547" i="2"/>
  <c r="C565" i="2"/>
  <c r="C571" i="2"/>
  <c r="C602" i="2"/>
  <c r="C611" i="2"/>
  <c r="C612" i="2"/>
  <c r="C629" i="2"/>
  <c r="C630" i="2"/>
  <c r="C631" i="2"/>
  <c r="C640" i="2"/>
  <c r="C649" i="2"/>
  <c r="C651" i="2"/>
  <c r="C652" i="2"/>
  <c r="C653" i="2"/>
  <c r="C655" i="2"/>
  <c r="C657" i="2"/>
  <c r="C679" i="2"/>
  <c r="P419" i="1" l="1"/>
  <c r="Q13" i="3"/>
  <c r="R13" i="3" s="1"/>
  <c r="AF395" i="2"/>
  <c r="AC395" i="2"/>
  <c r="AB395" i="2"/>
  <c r="W395" i="2"/>
  <c r="V395" i="2"/>
  <c r="K395" i="2"/>
  <c r="C395" i="2"/>
  <c r="L404" i="1"/>
  <c r="C12" i="2"/>
  <c r="W12" i="2" s="1"/>
  <c r="L285" i="1"/>
  <c r="L82" i="1"/>
  <c r="K115" i="2"/>
  <c r="D10" i="2"/>
  <c r="E10" i="2"/>
  <c r="F10" i="2"/>
  <c r="G10" i="2"/>
  <c r="H10" i="2"/>
  <c r="I10" i="2"/>
  <c r="J10" i="2"/>
  <c r="AD410" i="2"/>
  <c r="AC410" i="2"/>
  <c r="C410" i="2"/>
  <c r="K410" i="2"/>
  <c r="L276" i="2"/>
  <c r="L10" i="2" s="1"/>
  <c r="M276" i="2"/>
  <c r="M10" i="2" s="1"/>
  <c r="N276" i="2"/>
  <c r="O276" i="2"/>
  <c r="O10" i="2" s="1"/>
  <c r="P276" i="2"/>
  <c r="P10" i="2" s="1"/>
  <c r="Q276" i="2"/>
  <c r="Q10" i="2" s="1"/>
  <c r="R276" i="2"/>
  <c r="S276" i="2"/>
  <c r="S10" i="2" s="1"/>
  <c r="V276" i="2"/>
  <c r="W276" i="2"/>
  <c r="AB276" i="2"/>
  <c r="AC276" i="2"/>
  <c r="AF276" i="2"/>
  <c r="K276" i="2"/>
  <c r="AF198" i="2"/>
  <c r="AC198" i="2"/>
  <c r="W198" i="2"/>
  <c r="K198" i="2"/>
  <c r="R688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8" i="1"/>
  <c r="R417" i="1"/>
  <c r="R416" i="1"/>
  <c r="R415" i="1"/>
  <c r="R414" i="1"/>
  <c r="R413" i="1"/>
  <c r="R412" i="1"/>
  <c r="C11" i="2" l="1"/>
  <c r="AD10" i="2"/>
  <c r="R10" i="2"/>
  <c r="N10" i="2"/>
  <c r="R21" i="1" l="1"/>
  <c r="Q11" i="3"/>
  <c r="P11" i="3"/>
  <c r="R11" i="3" l="1"/>
  <c r="I404" i="1"/>
  <c r="J404" i="1"/>
  <c r="P404" i="1"/>
  <c r="K404" i="1"/>
  <c r="H404" i="1"/>
  <c r="R356" i="1" l="1"/>
  <c r="R357" i="1" l="1"/>
  <c r="R324" i="1"/>
  <c r="W106" i="2" l="1"/>
  <c r="AF11" i="2" l="1"/>
  <c r="AC18" i="2"/>
  <c r="K11" i="2"/>
  <c r="AF410" i="2" l="1"/>
  <c r="AB410" i="2"/>
  <c r="AA410" i="2"/>
  <c r="Z410" i="2"/>
  <c r="W410" i="2"/>
  <c r="V410" i="2"/>
  <c r="AA359" i="2"/>
  <c r="Z359" i="2"/>
  <c r="W297" i="2"/>
  <c r="V297" i="2"/>
  <c r="AF252" i="2"/>
  <c r="R32" i="3"/>
  <c r="R31" i="3"/>
  <c r="R30" i="3"/>
  <c r="R29" i="3"/>
  <c r="R28" i="3"/>
  <c r="R27" i="3"/>
  <c r="R26" i="3"/>
  <c r="R25" i="3"/>
  <c r="R24" i="3"/>
  <c r="R22" i="3"/>
  <c r="R21" i="3"/>
  <c r="R19" i="3"/>
  <c r="R18" i="3"/>
  <c r="R17" i="3"/>
  <c r="R16" i="3"/>
  <c r="R15" i="3"/>
  <c r="R14" i="3"/>
  <c r="R174" i="1" l="1"/>
  <c r="L419" i="1" l="1"/>
  <c r="P310" i="1"/>
  <c r="R310" i="1"/>
  <c r="H419" i="1" l="1"/>
  <c r="K419" i="1"/>
  <c r="R377" i="1" l="1"/>
  <c r="P153" i="1" l="1"/>
  <c r="AF299" i="2" l="1"/>
  <c r="C306" i="2"/>
  <c r="J207" i="1"/>
  <c r="R135" i="1"/>
  <c r="R161" i="1" l="1"/>
  <c r="R160" i="1"/>
  <c r="R159" i="1"/>
  <c r="R158" i="1"/>
  <c r="R157" i="1"/>
  <c r="R156" i="1"/>
  <c r="W101" i="2" l="1"/>
  <c r="V101" i="2"/>
  <c r="AF306" i="2" l="1"/>
  <c r="W306" i="2"/>
  <c r="V306" i="2"/>
  <c r="K306" i="2"/>
  <c r="C359" i="2"/>
  <c r="K359" i="2"/>
  <c r="V359" i="2"/>
  <c r="W359" i="2"/>
  <c r="AF359" i="2"/>
  <c r="C365" i="2"/>
  <c r="K365" i="2"/>
  <c r="AF365" i="2"/>
  <c r="C370" i="2"/>
  <c r="K370" i="2"/>
  <c r="V370" i="2"/>
  <c r="W370" i="2"/>
  <c r="Z370" i="2"/>
  <c r="AA370" i="2"/>
  <c r="AF370" i="2"/>
  <c r="R332" i="1"/>
  <c r="R367" i="1"/>
  <c r="R366" i="1"/>
  <c r="R365" i="1"/>
  <c r="R364" i="1"/>
  <c r="R363" i="1"/>
  <c r="R362" i="1"/>
  <c r="R361" i="1"/>
  <c r="R360" i="1"/>
  <c r="R359" i="1"/>
  <c r="R358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1" i="1"/>
  <c r="R330" i="1"/>
  <c r="R329" i="1"/>
  <c r="R328" i="1"/>
  <c r="R327" i="1"/>
  <c r="R326" i="1"/>
  <c r="R325" i="1"/>
  <c r="R323" i="1"/>
  <c r="R322" i="1"/>
  <c r="R321" i="1"/>
  <c r="R320" i="1"/>
  <c r="R319" i="1"/>
  <c r="R318" i="1"/>
  <c r="R317" i="1"/>
  <c r="R316" i="1"/>
  <c r="P374" i="1" l="1"/>
  <c r="L374" i="1"/>
  <c r="K374" i="1"/>
  <c r="J374" i="1"/>
  <c r="I374" i="1"/>
  <c r="H374" i="1"/>
  <c r="R373" i="1"/>
  <c r="P373" i="1"/>
  <c r="R372" i="1"/>
  <c r="P372" i="1"/>
  <c r="R371" i="1"/>
  <c r="P371" i="1"/>
  <c r="R370" i="1"/>
  <c r="P370" i="1"/>
  <c r="R369" i="1"/>
  <c r="P369" i="1"/>
  <c r="L368" i="1"/>
  <c r="K368" i="1"/>
  <c r="J368" i="1"/>
  <c r="I368" i="1"/>
  <c r="H368" i="1"/>
  <c r="P368" i="1" l="1"/>
  <c r="L379" i="1" l="1"/>
  <c r="W299" i="2" l="1"/>
  <c r="V299" i="2"/>
  <c r="K299" i="2"/>
  <c r="C299" i="2"/>
  <c r="C276" i="2"/>
  <c r="AC252" i="2"/>
  <c r="AB252" i="2"/>
  <c r="W252" i="2"/>
  <c r="V252" i="2"/>
  <c r="K252" i="2"/>
  <c r="C252" i="2"/>
  <c r="R23" i="3"/>
  <c r="AB198" i="2"/>
  <c r="V198" i="2"/>
  <c r="C198" i="2"/>
  <c r="AC153" i="2"/>
  <c r="AB153" i="2"/>
  <c r="AA153" i="2"/>
  <c r="Z153" i="2"/>
  <c r="W153" i="2"/>
  <c r="V153" i="2"/>
  <c r="C153" i="2"/>
  <c r="AC10" i="2" l="1"/>
  <c r="R20" i="3"/>
  <c r="W144" i="2"/>
  <c r="V144" i="2"/>
  <c r="AF144" i="2"/>
  <c r="K144" i="2"/>
  <c r="C144" i="2"/>
  <c r="AF139" i="2"/>
  <c r="AA139" i="2"/>
  <c r="Z139" i="2"/>
  <c r="W139" i="2"/>
  <c r="V139" i="2"/>
  <c r="K139" i="2"/>
  <c r="C139" i="2"/>
  <c r="K129" i="2"/>
  <c r="AF129" i="2"/>
  <c r="W129" i="2"/>
  <c r="V129" i="2"/>
  <c r="C129" i="2" l="1"/>
  <c r="W115" i="2"/>
  <c r="AF115" i="2"/>
  <c r="V115" i="2"/>
  <c r="C115" i="2"/>
  <c r="V106" i="2" l="1"/>
  <c r="C106" i="2"/>
  <c r="C101" i="2" l="1"/>
  <c r="K98" i="2"/>
  <c r="W98" i="2"/>
  <c r="V98" i="2"/>
  <c r="C98" i="2"/>
  <c r="AF73" i="2"/>
  <c r="W73" i="2"/>
  <c r="K73" i="2"/>
  <c r="V73" i="2"/>
  <c r="C73" i="2"/>
  <c r="AF18" i="2"/>
  <c r="AB18" i="2"/>
  <c r="AB10" i="2" s="1"/>
  <c r="AF10" i="2" l="1"/>
  <c r="C10" i="2"/>
  <c r="Z18" i="2"/>
  <c r="Z10" i="2" s="1"/>
  <c r="AA18" i="2"/>
  <c r="AA10" i="2" s="1"/>
  <c r="W18" i="2"/>
  <c r="V18" i="2"/>
  <c r="K18" i="2" l="1"/>
  <c r="K10" i="2" l="1"/>
  <c r="V11" i="2"/>
  <c r="V10" i="2" s="1"/>
  <c r="W11" i="2"/>
  <c r="W10" i="2" l="1"/>
  <c r="R303" i="1"/>
  <c r="R302" i="1"/>
  <c r="R301" i="1"/>
  <c r="R300" i="1"/>
  <c r="R299" i="1"/>
  <c r="R298" i="1"/>
  <c r="R309" i="1" l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 l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 l="1"/>
  <c r="L207" i="1"/>
  <c r="K207" i="1"/>
  <c r="I207" i="1"/>
  <c r="H207" i="1"/>
  <c r="R26" i="1" l="1"/>
  <c r="R25" i="1"/>
  <c r="R24" i="1"/>
  <c r="R23" i="1"/>
  <c r="R22" i="1"/>
  <c r="H20" i="1" l="1"/>
  <c r="C11" i="3" s="1"/>
  <c r="I20" i="1"/>
  <c r="J20" i="1"/>
  <c r="K20" i="1"/>
  <c r="D11" i="3" s="1"/>
  <c r="D10" i="3" s="1"/>
  <c r="L20" i="1"/>
  <c r="P20" i="1"/>
  <c r="H27" i="1"/>
  <c r="I27" i="1"/>
  <c r="J27" i="1"/>
  <c r="K27" i="1"/>
  <c r="P12" i="3"/>
  <c r="R12" i="3" s="1"/>
  <c r="R10" i="3" s="1"/>
  <c r="R28" i="1"/>
  <c r="P29" i="1"/>
  <c r="P27" i="1" s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H82" i="1"/>
  <c r="I82" i="1"/>
  <c r="J82" i="1"/>
  <c r="K82" i="1"/>
  <c r="P83" i="1"/>
  <c r="R83" i="1"/>
  <c r="P84" i="1"/>
  <c r="R84" i="1"/>
  <c r="P85" i="1"/>
  <c r="R85" i="1"/>
  <c r="P86" i="1"/>
  <c r="R86" i="1"/>
  <c r="P87" i="1"/>
  <c r="R87" i="1"/>
  <c r="P88" i="1"/>
  <c r="R88" i="1"/>
  <c r="P89" i="1"/>
  <c r="R89" i="1"/>
  <c r="P90" i="1"/>
  <c r="R90" i="1"/>
  <c r="P91" i="1"/>
  <c r="R91" i="1"/>
  <c r="P92" i="1"/>
  <c r="R92" i="1"/>
  <c r="P93" i="1"/>
  <c r="R93" i="1"/>
  <c r="P94" i="1"/>
  <c r="R94" i="1"/>
  <c r="P95" i="1"/>
  <c r="R95" i="1"/>
  <c r="P96" i="1"/>
  <c r="R96" i="1"/>
  <c r="P97" i="1"/>
  <c r="R97" i="1"/>
  <c r="P98" i="1"/>
  <c r="R98" i="1"/>
  <c r="P99" i="1"/>
  <c r="R99" i="1"/>
  <c r="P100" i="1"/>
  <c r="R100" i="1"/>
  <c r="P101" i="1"/>
  <c r="R101" i="1"/>
  <c r="P102" i="1"/>
  <c r="R102" i="1"/>
  <c r="P103" i="1"/>
  <c r="R103" i="1"/>
  <c r="P104" i="1"/>
  <c r="R104" i="1"/>
  <c r="P105" i="1"/>
  <c r="R105" i="1"/>
  <c r="P106" i="1"/>
  <c r="R106" i="1"/>
  <c r="H107" i="1"/>
  <c r="I107" i="1"/>
  <c r="J107" i="1"/>
  <c r="K107" i="1"/>
  <c r="L107" i="1"/>
  <c r="P107" i="1"/>
  <c r="R108" i="1"/>
  <c r="R109" i="1"/>
  <c r="H110" i="1"/>
  <c r="I110" i="1"/>
  <c r="J110" i="1"/>
  <c r="K110" i="1"/>
  <c r="L110" i="1"/>
  <c r="P110" i="1"/>
  <c r="R111" i="1"/>
  <c r="R112" i="1"/>
  <c r="R113" i="1"/>
  <c r="R114" i="1"/>
  <c r="H115" i="1"/>
  <c r="I115" i="1"/>
  <c r="J115" i="1"/>
  <c r="K115" i="1"/>
  <c r="L115" i="1"/>
  <c r="P115" i="1"/>
  <c r="R118" i="1"/>
  <c r="R123" i="1"/>
  <c r="H124" i="1"/>
  <c r="I124" i="1"/>
  <c r="J124" i="1"/>
  <c r="K124" i="1"/>
  <c r="L124" i="1"/>
  <c r="P124" i="1"/>
  <c r="R125" i="1"/>
  <c r="R126" i="1"/>
  <c r="R127" i="1"/>
  <c r="R128" i="1"/>
  <c r="R129" i="1"/>
  <c r="R130" i="1"/>
  <c r="R131" i="1"/>
  <c r="R132" i="1"/>
  <c r="R133" i="1"/>
  <c r="R134" i="1"/>
  <c r="R136" i="1"/>
  <c r="R137" i="1"/>
  <c r="H138" i="1"/>
  <c r="I138" i="1"/>
  <c r="J138" i="1"/>
  <c r="K138" i="1"/>
  <c r="L138" i="1"/>
  <c r="P138" i="1"/>
  <c r="H148" i="1"/>
  <c r="I148" i="1"/>
  <c r="J148" i="1"/>
  <c r="K148" i="1"/>
  <c r="L148" i="1"/>
  <c r="P149" i="1"/>
  <c r="R149" i="1"/>
  <c r="R150" i="1"/>
  <c r="R151" i="1"/>
  <c r="P152" i="1"/>
  <c r="R152" i="1"/>
  <c r="H153" i="1"/>
  <c r="I153" i="1"/>
  <c r="J153" i="1"/>
  <c r="K153" i="1"/>
  <c r="L153" i="1"/>
  <c r="R154" i="1"/>
  <c r="R155" i="1"/>
  <c r="H162" i="1"/>
  <c r="I162" i="1"/>
  <c r="J162" i="1"/>
  <c r="K162" i="1"/>
  <c r="P162" i="1"/>
  <c r="R163" i="1"/>
  <c r="R164" i="1"/>
  <c r="R165" i="1"/>
  <c r="R166" i="1"/>
  <c r="R167" i="1"/>
  <c r="R168" i="1"/>
  <c r="R169" i="1"/>
  <c r="R170" i="1"/>
  <c r="R171" i="1"/>
  <c r="R172" i="1"/>
  <c r="R173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H261" i="1"/>
  <c r="I261" i="1"/>
  <c r="J261" i="1"/>
  <c r="K261" i="1"/>
  <c r="L261" i="1"/>
  <c r="P262" i="1"/>
  <c r="R262" i="1"/>
  <c r="P263" i="1"/>
  <c r="R263" i="1"/>
  <c r="P264" i="1"/>
  <c r="R264" i="1"/>
  <c r="P265" i="1"/>
  <c r="R265" i="1"/>
  <c r="P266" i="1"/>
  <c r="R266" i="1"/>
  <c r="P267" i="1"/>
  <c r="R267" i="1"/>
  <c r="P268" i="1"/>
  <c r="R268" i="1"/>
  <c r="P269" i="1"/>
  <c r="R269" i="1"/>
  <c r="P270" i="1"/>
  <c r="R270" i="1"/>
  <c r="P271" i="1"/>
  <c r="R271" i="1"/>
  <c r="P272" i="1"/>
  <c r="R272" i="1"/>
  <c r="P273" i="1"/>
  <c r="R273" i="1"/>
  <c r="P274" i="1"/>
  <c r="R274" i="1"/>
  <c r="P275" i="1"/>
  <c r="R275" i="1"/>
  <c r="P276" i="1"/>
  <c r="R276" i="1"/>
  <c r="P277" i="1"/>
  <c r="R277" i="1"/>
  <c r="P278" i="1"/>
  <c r="R278" i="1"/>
  <c r="P279" i="1"/>
  <c r="R279" i="1"/>
  <c r="P280" i="1"/>
  <c r="R280" i="1"/>
  <c r="P281" i="1"/>
  <c r="R281" i="1"/>
  <c r="P282" i="1"/>
  <c r="R282" i="1"/>
  <c r="P283" i="1"/>
  <c r="R283" i="1"/>
  <c r="P284" i="1"/>
  <c r="R284" i="1"/>
  <c r="H285" i="1"/>
  <c r="I285" i="1"/>
  <c r="J285" i="1"/>
  <c r="K285" i="1"/>
  <c r="P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304" i="1"/>
  <c r="R305" i="1"/>
  <c r="H306" i="1"/>
  <c r="I306" i="1"/>
  <c r="J306" i="1"/>
  <c r="K306" i="1"/>
  <c r="L306" i="1"/>
  <c r="P306" i="1"/>
  <c r="H308" i="1"/>
  <c r="I308" i="1"/>
  <c r="J308" i="1"/>
  <c r="K308" i="1"/>
  <c r="L308" i="1"/>
  <c r="P311" i="1"/>
  <c r="R311" i="1"/>
  <c r="P312" i="1"/>
  <c r="R312" i="1"/>
  <c r="P313" i="1"/>
  <c r="R313" i="1"/>
  <c r="P314" i="1"/>
  <c r="R314" i="1"/>
  <c r="H315" i="1"/>
  <c r="I315" i="1"/>
  <c r="J315" i="1"/>
  <c r="K315" i="1"/>
  <c r="R375" i="1"/>
  <c r="R376" i="1"/>
  <c r="R378" i="1"/>
  <c r="H379" i="1"/>
  <c r="I379" i="1"/>
  <c r="J379" i="1"/>
  <c r="K379" i="1"/>
  <c r="P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Q404" i="1"/>
  <c r="K19" i="1" l="1"/>
  <c r="P315" i="1"/>
  <c r="P148" i="1"/>
  <c r="P207" i="1"/>
  <c r="J419" i="1"/>
  <c r="J19" i="1" s="1"/>
  <c r="H19" i="1"/>
  <c r="L315" i="1"/>
  <c r="P308" i="1"/>
  <c r="P82" i="1"/>
  <c r="P261" i="1"/>
  <c r="I419" i="1"/>
  <c r="I19" i="1" s="1"/>
  <c r="L19" i="1" l="1"/>
  <c r="P19" i="1"/>
  <c r="P10" i="3" l="1"/>
  <c r="Q10" i="3"/>
  <c r="I10" i="3"/>
  <c r="J10" i="3"/>
  <c r="M10" i="3" l="1"/>
  <c r="G10" i="3" l="1"/>
  <c r="E10" i="3"/>
  <c r="F10" i="3"/>
  <c r="H10" i="3"/>
  <c r="L10" i="3"/>
  <c r="D14" i="2" l="1"/>
  <c r="E14" i="2"/>
  <c r="F14" i="2"/>
  <c r="G14" i="2"/>
  <c r="H14" i="2"/>
  <c r="I14" i="2"/>
  <c r="J14" i="2"/>
  <c r="O10" i="3" l="1"/>
  <c r="C10" i="3" l="1"/>
  <c r="K10" i="3"/>
</calcChain>
</file>

<file path=xl/sharedStrings.xml><?xml version="1.0" encoding="utf-8"?>
<sst xmlns="http://schemas.openxmlformats.org/spreadsheetml/2006/main" count="4426" uniqueCount="1429">
  <si>
    <t>реализации региональной программы капитального ремонта общего имущества в многоквартирных домах,</t>
  </si>
  <si>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</si>
  <si>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</si>
  <si>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</si>
  <si>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</si>
  <si>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</si>
  <si>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</si>
  <si>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</si>
  <si>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Программы</t>
  </si>
  <si>
    <t>Стоимость капитального ремонта</t>
  </si>
  <si>
    <t>Удельная стоимость капитального ремонта 1 кв.м.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</si>
  <si>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</si>
  <si>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</si>
  <si>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</si>
  <si>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</si>
  <si>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</si>
  <si>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</si>
  <si>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областного бюджета</t>
  </si>
  <si>
    <t>за счет средств местного бюджета</t>
  </si>
  <si>
    <t>за счет средств собственников МКД</t>
  </si>
  <si>
    <t>иные источники финансирования</t>
  </si>
  <si>
    <t>кв.м</t>
  </si>
  <si>
    <t>чел.</t>
  </si>
  <si>
    <t>руб.</t>
  </si>
  <si>
    <t>руб./кв.м</t>
  </si>
  <si>
    <t xml:space="preserve">II. Реестр многоквартирных домов по видам работ, включенных в краткосрочный план   </t>
  </si>
  <si>
    <t xml:space="preserve"> реализации  региональной программы капитального ремонта общего имущества                   </t>
  </si>
  <si>
    <t>Стоимость капитального ремонта всего</t>
  </si>
  <si>
    <t>Общая площадь МКД</t>
  </si>
  <si>
    <t>Количество МКД</t>
  </si>
  <si>
    <t>III квартал 2014</t>
  </si>
  <si>
    <t>IV квартал 2014</t>
  </si>
  <si>
    <t xml:space="preserve">I квартал 2015 </t>
  </si>
  <si>
    <t>II квартал 2015</t>
  </si>
  <si>
    <t>Ремонт внутридо- мовых инженер-ных систем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</si>
  <si>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</si>
  <si>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</si>
  <si>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</si>
  <si>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водоотведения</t>
  </si>
  <si>
    <t>Ремонт или замена лифтового оборудо-вания</t>
  </si>
  <si>
    <t>Ремонт крыши</t>
  </si>
  <si>
    <t>Ремонт подвальных помещений</t>
  </si>
  <si>
    <t>Ремонт фасада</t>
  </si>
  <si>
    <t xml:space="preserve">Ремонт фундамента </t>
  </si>
  <si>
    <t>Утепле-ние фасадов</t>
  </si>
  <si>
    <t>Переустрой-ство невентили-руемой крыши на вентили-руемую крышу, устройство выходов на крышу</t>
  </si>
  <si>
    <t>Установка коллектив-ных (общедо-мовых ПУ и УУ)</t>
  </si>
  <si>
    <t>Другие виды</t>
  </si>
  <si>
    <t>п.м</t>
  </si>
  <si>
    <t>п.м.</t>
  </si>
  <si>
    <t>ед.</t>
  </si>
  <si>
    <t>III. Планируемые показатели выполнения работ по капитальному ремонту</t>
  </si>
  <si>
    <t xml:space="preserve"> общего имущества  многоквартирных домов, включенных в краткосрочный план                 </t>
  </si>
  <si>
    <t xml:space="preserve">реализации региональной программы капитального ремонта общего имущества                   </t>
  </si>
  <si>
    <t>Наименование муниципального образования</t>
  </si>
  <si>
    <t>Количество жителей, зарегистри-рованных в МКД на дату утверждения Программы</t>
  </si>
  <si>
    <t>Виды работ/услуг по капитальному ремонту МКД</t>
  </si>
  <si>
    <t>Итого по Новгородской области</t>
  </si>
  <si>
    <t>Крестецкий мунипальный район</t>
  </si>
  <si>
    <t>кирпичные</t>
  </si>
  <si>
    <t>деревянные</t>
  </si>
  <si>
    <t>-</t>
  </si>
  <si>
    <t>Приложение</t>
  </si>
  <si>
    <r>
      <t>от</t>
    </r>
    <r>
      <rPr>
        <u/>
        <sz val="14"/>
        <color rgb="FF000000"/>
        <rFont val="Times New Roman"/>
        <family val="1"/>
        <charset val="204"/>
      </rPr>
      <t>________________</t>
    </r>
    <r>
      <rPr>
        <sz val="14"/>
        <color rgb="FF000000"/>
        <rFont val="Times New Roman"/>
        <family val="1"/>
        <charset val="204"/>
      </rPr>
      <t>№</t>
    </r>
    <r>
      <rPr>
        <u/>
        <sz val="14"/>
        <color rgb="FF000000"/>
        <rFont val="Times New Roman"/>
        <family val="1"/>
        <charset val="204"/>
      </rPr>
      <t>______</t>
    </r>
  </si>
  <si>
    <t>к распоряжению Правительства</t>
  </si>
  <si>
    <t xml:space="preserve">Новгородской области </t>
  </si>
  <si>
    <t xml:space="preserve">  КРАТКОСРОЧНЫЙ ПЛАН</t>
  </si>
  <si>
    <t xml:space="preserve">  капитального ремонта общего имущества в многоквартирных домах,                </t>
  </si>
  <si>
    <t xml:space="preserve">I  квартал </t>
  </si>
  <si>
    <t xml:space="preserve">II квартал </t>
  </si>
  <si>
    <t>Волотовский муниципальный район</t>
  </si>
  <si>
    <t>Любытинский муниципальный район</t>
  </si>
  <si>
    <t>кв.м.</t>
  </si>
  <si>
    <t>куб.м</t>
  </si>
  <si>
    <t>Холмский муниципальный район</t>
  </si>
  <si>
    <t>Новгородский муниципальный район</t>
  </si>
  <si>
    <t>панельные</t>
  </si>
  <si>
    <t xml:space="preserve">I. Перечень многоквартирных домов, включенных в краткосрочный план реализации региональной программы </t>
  </si>
  <si>
    <t>Маловишерский муниципальный район</t>
  </si>
  <si>
    <t>Батецкий муниципальный район</t>
  </si>
  <si>
    <t>Боровичский муниципальный район</t>
  </si>
  <si>
    <t>смешанные</t>
  </si>
  <si>
    <t>1.</t>
  </si>
  <si>
    <t>2.</t>
  </si>
  <si>
    <t>Чудовский муниципальный район</t>
  </si>
  <si>
    <t>Великий Новгород</t>
  </si>
  <si>
    <t>Демянский муниципальный район</t>
  </si>
  <si>
    <t>Валдайский муниципальный район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</si>
  <si>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</si>
  <si>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</si>
  <si>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</si>
  <si>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</si>
  <si>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</si>
  <si>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</si>
  <si>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</si>
  <si>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</si>
  <si>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</si>
  <si>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</si>
  <si>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13.</t>
  </si>
  <si>
    <t>Окуловский муниципальный район</t>
  </si>
  <si>
    <t>Шимский муниципальный район</t>
  </si>
  <si>
    <t>Мошенской муниципальный район</t>
  </si>
  <si>
    <t>Парфинский муниципальный район</t>
  </si>
  <si>
    <t>Пестовский муниципальный район</t>
  </si>
  <si>
    <t>Солецкий муниципальный район</t>
  </si>
  <si>
    <t>Старорусский муниципальный район</t>
  </si>
  <si>
    <t>Хвойнинский муниципальный район</t>
  </si>
  <si>
    <t>Марёвский муниципальный район</t>
  </si>
  <si>
    <t>09.2016</t>
  </si>
  <si>
    <r>
      <t>1</t>
    </r>
    <r>
      <rPr>
        <sz val="12"/>
        <color theme="1"/>
        <rFont val="Times New Roman"/>
        <family val="1"/>
        <charset val="204"/>
      </rPr>
      <t xml:space="preserve"> –  многоквартирный дом.</t>
    </r>
  </si>
  <si>
    <r>
      <t>3</t>
    </r>
    <r>
      <rPr>
        <sz val="12"/>
        <color theme="1"/>
        <rFont val="Times New Roman"/>
        <family val="1"/>
        <charset val="204"/>
      </rPr>
      <t xml:space="preserve"> –  Фонд содействия реформированию жилищно-коммунального хозяйства.</t>
    </r>
  </si>
  <si>
    <r>
      <t>4</t>
    </r>
    <r>
      <rPr>
        <sz val="12"/>
        <color theme="1"/>
        <rFont val="Times New Roman"/>
        <family val="1"/>
        <charset val="204"/>
      </rPr>
      <t xml:space="preserve"> –  прибор учета.</t>
    </r>
  </si>
  <si>
    <r>
      <t>5</t>
    </r>
    <r>
      <rPr>
        <sz val="12"/>
        <color theme="1"/>
        <rFont val="Times New Roman"/>
        <family val="1"/>
        <charset val="204"/>
      </rPr>
      <t xml:space="preserve"> –  узел управления.</t>
    </r>
  </si>
  <si>
    <r>
      <t>2</t>
    </r>
    <r>
      <rPr>
        <sz val="12"/>
        <color theme="1"/>
        <rFont val="Times New Roman"/>
        <family val="1"/>
        <charset val="204"/>
      </rPr>
      <t xml:space="preserve"> –  региональная программа капитального ремонта общего имущества в многоквартирных домах, расположенных на территории Новгородской области, на 2014-2043 годы, утвержденная постановлением Правительства Новгородской области от 03.02.2014 № 46.</t>
    </r>
  </si>
  <si>
    <t>Адрес МКД</t>
  </si>
  <si>
    <t>Предельная стоимость капитального ремонта 1 кв.м общей площади помещений МКД</t>
  </si>
  <si>
    <t>с.Медведь, ул.Путриса, д.17</t>
  </si>
  <si>
    <t xml:space="preserve">с.Медведь, ул.Путриса, д.31а </t>
  </si>
  <si>
    <t>д.Городище, ул.Шоссейная, д.7</t>
  </si>
  <si>
    <t>д.Городище, ул.Шоссейная, д.9</t>
  </si>
  <si>
    <t>д.Красный Двор, ул.Шелонская, д.4</t>
  </si>
  <si>
    <t>ж/д.ст.Уторгош, ул.Советская, д.30</t>
  </si>
  <si>
    <t>ж/д.ст.Уторгош, ул.Советская, д.8</t>
  </si>
  <si>
    <t>12.2016</t>
  </si>
  <si>
    <t>Поддорский муниципальный район</t>
  </si>
  <si>
    <t>с.Поддорье, ул.Октябрьская, д.10</t>
  </si>
  <si>
    <t>г.Малая Вишера, ул.Гоголя, д.10</t>
  </si>
  <si>
    <t>г.Малая Вишера, ул.Лесная, д.16</t>
  </si>
  <si>
    <t>г.Малая Вишера, ул.Лесная, д.18</t>
  </si>
  <si>
    <t>г.Малая Вишера, ул.Лесная, д.22</t>
  </si>
  <si>
    <t>г.Малая Вишера, ул.Лесная, д.32</t>
  </si>
  <si>
    <t>г.Малая Вишера, ул.Лесная, д.36</t>
  </si>
  <si>
    <t>г.Малая Вишера, ул.Лесозаготовителей, д.28</t>
  </si>
  <si>
    <t>г.Малая Вишера, ул.Лесозаготовителей, д.30</t>
  </si>
  <si>
    <t>пос.Большая Вишера, ул.Первомайская, д.8</t>
  </si>
  <si>
    <t>д.Карловка, ул.Центральная, д.5</t>
  </si>
  <si>
    <t>д.Сябреницы, ул.Школьная, д.3</t>
  </si>
  <si>
    <t>д.Трегубово, ул.Школьная, д.2</t>
  </si>
  <si>
    <t>г.Чудово, пер.Базовский, д.1а</t>
  </si>
  <si>
    <t>г.Чудово, пер.Базовский, д.2</t>
  </si>
  <si>
    <t>с.Грузино, ул.Гречишникова, д.4</t>
  </si>
  <si>
    <t>с.Успенское, ул.Коммунарная, д.3</t>
  </si>
  <si>
    <t>с.Грузино, ул.Гречишникова, д.3</t>
  </si>
  <si>
    <t>г.Чудово, ул.Губина, д.10</t>
  </si>
  <si>
    <t>г.Чудово, ул.Губина, д.11а</t>
  </si>
  <si>
    <t>г.Чудово, ул.Губина, д.8</t>
  </si>
  <si>
    <t>г.Чудово, ул.Лермонтова, д.15</t>
  </si>
  <si>
    <t>г.Чудово, ул.Некрасова, д.11</t>
  </si>
  <si>
    <t>г.Чудово, ул.Некрасова, д.22</t>
  </si>
  <si>
    <t>г.Чудово, ул.Некрасова, д.9</t>
  </si>
  <si>
    <t>г.Чудово, ул.Новгородская, д.1</t>
  </si>
  <si>
    <t>п.Краснофарфорный, ул.Октябрьская, д.4</t>
  </si>
  <si>
    <t>п.Краснофарфорный, ул.Октябрьская, д.9</t>
  </si>
  <si>
    <t>г.Чудово, ул.Оплеснина, д.10</t>
  </si>
  <si>
    <t>г.Чудово, ул.Оплеснина, д.12</t>
  </si>
  <si>
    <t>г.Чудово, ул.Радищева, д.6а</t>
  </si>
  <si>
    <t xml:space="preserve">г.Чудово, ул.Титова, д.19 </t>
  </si>
  <si>
    <t xml:space="preserve">г.Чудово, ул.Титова, д.21 </t>
  </si>
  <si>
    <t>с.Оскуй, ул.имени Тони Михеевой, д.9</t>
  </si>
  <si>
    <t>188.90</t>
  </si>
  <si>
    <t>д.Мельник, д.55</t>
  </si>
  <si>
    <t xml:space="preserve">д.Ореховно, д.2 </t>
  </si>
  <si>
    <t>пос.Октябрьский , д.27</t>
  </si>
  <si>
    <t>с.Мошенское, ул.Заводская, д.1</t>
  </si>
  <si>
    <t>с.Мошенское, ул.Физкультуры, д.14</t>
  </si>
  <si>
    <t>с.Мошенское, ул.Физкультуры, д.24</t>
  </si>
  <si>
    <t>с.Мошенское, ул.Физкультуры, д.36</t>
  </si>
  <si>
    <t>с.Мошенское, ул.Физкультуры, д.30</t>
  </si>
  <si>
    <t>расположенных на территории Новгородской области, на 2014-2043 годы, на 2016 год</t>
  </si>
  <si>
    <t xml:space="preserve"> расположенных  на территории Новгородской области, на 2014-2043 годы, на 2016 годы </t>
  </si>
  <si>
    <t>п.Волот, ул.Володарского, д.6</t>
  </si>
  <si>
    <t>п.Волот, ул.Комсомольская, д.3</t>
  </si>
  <si>
    <t>р.п.Крестцы, ул.Московская, д.10</t>
  </si>
  <si>
    <t>р.п.Крестцы, ул.Московская, д.18</t>
  </si>
  <si>
    <t>не уст.</t>
  </si>
  <si>
    <t>р.п.Крестцы, ул.Московская, д.41</t>
  </si>
  <si>
    <t>р.п.Крестцы, ул.Островская, д27</t>
  </si>
  <si>
    <t>р.п.Крестцы, ул.Подгорная, д5</t>
  </si>
  <si>
    <t>р.п.Крестцы, ул.Соколова, д.39/38</t>
  </si>
  <si>
    <t>г.Холм, пер. Советский, д.13</t>
  </si>
  <si>
    <t>г.Холм, пер. Советский, д.6</t>
  </si>
  <si>
    <t>г.Холм, ул. Володарского, д.38</t>
  </si>
  <si>
    <t>г.Холм, ул.Профсоюзная, д.7</t>
  </si>
  <si>
    <t>д.Моисеево, ул.Энергетиков, д.2</t>
  </si>
  <si>
    <t>с.Марёво, ул.Советов, д.3</t>
  </si>
  <si>
    <t>с.Марёво, ул.Советов, д.67</t>
  </si>
  <si>
    <t>р.п.Любытино, ул.В.Иванова, д.41</t>
  </si>
  <si>
    <t>р.п.Любытино, ул.Пушкинская, д.25</t>
  </si>
  <si>
    <t>р.п.Любытино, ул.Советов, д.127</t>
  </si>
  <si>
    <t>р.п.Любытино, ул.Советов, д.129</t>
  </si>
  <si>
    <t>р.п.Любытино, ул.Советов, д.125</t>
  </si>
  <si>
    <t>р.п.Любытино, ул.Советов, д.43</t>
  </si>
  <si>
    <t>р.п.Любытино, ул.Советов, д.41</t>
  </si>
  <si>
    <t>р.п.Любытино, ул.Советов, д.27</t>
  </si>
  <si>
    <t>р.п.Любытино, ул.Советов, д.22</t>
  </si>
  <si>
    <t>с. Зарубино, ул.Артема, д.18</t>
  </si>
  <si>
    <t>с. Зарубино, ул.1 Мая, д.11</t>
  </si>
  <si>
    <t>д.Парфино, ул.Набережная, д.2</t>
  </si>
  <si>
    <t>д.Сергеево, пер.Советский, д.1</t>
  </si>
  <si>
    <t>д. Федорково, ул.Заводская, д.12</t>
  </si>
  <si>
    <t>д. Федорково, ул.Заводская, д.4</t>
  </si>
  <si>
    <t>д. Федорково, ул.Советская, д.54</t>
  </si>
  <si>
    <t>д. Федорково, ул.Советская, д.56</t>
  </si>
  <si>
    <t>д. Федорково, ул.Старорусская, д.17</t>
  </si>
  <si>
    <t>п. Пола, ул. Мира, д.17</t>
  </si>
  <si>
    <t>п. Пола, ул. Пионерская, д.15а</t>
  </si>
  <si>
    <t>п. Пола, ул. Пионерская, д.58</t>
  </si>
  <si>
    <t>р.п. Парфино, пер.Партизанский, д.5</t>
  </si>
  <si>
    <t>р.п. Парфино, пер.Партизанский, д.6</t>
  </si>
  <si>
    <t>р.п.Парфино, ул.Ленина, д.1</t>
  </si>
  <si>
    <t>р.п.Парфино, ул.Ленина, д.5</t>
  </si>
  <si>
    <t>р.п.Парфино, ул.Ленина, д.6</t>
  </si>
  <si>
    <t>р.п.Парфино, ул.Мира, д.21</t>
  </si>
  <si>
    <t>р.п.Парфино, ул.Мира, д.23</t>
  </si>
  <si>
    <t>р.п.Парфино, ул.Мира, д.26</t>
  </si>
  <si>
    <t>р.п.Парфино, ул.Мира, д.27</t>
  </si>
  <si>
    <t>р.п.Парфино, ул.Мира, д.29</t>
  </si>
  <si>
    <t>р.п.Парфино, ул.Мира, д.32</t>
  </si>
  <si>
    <t>р.п.Парфино, ул.Мира, д.36</t>
  </si>
  <si>
    <t>р.п.Парфино, ул.Мира, д.42</t>
  </si>
  <si>
    <t>06.2016</t>
  </si>
  <si>
    <t>д.Борки, ул.Заверяжская, д.3</t>
  </si>
  <si>
    <t>д.Дубровка, ул.Центральная, д.1</t>
  </si>
  <si>
    <t>д.Дубровка, ул.Центральная, д.2</t>
  </si>
  <si>
    <t>д.Захарьино, ул.Центральная, д.8</t>
  </si>
  <si>
    <t>д.Новоселицы, ул. Армейская, д.102</t>
  </si>
  <si>
    <t>д.Новоселицы, ул. Армейская, д.99</t>
  </si>
  <si>
    <t>д.Подберезье, ул. Новая, д.4</t>
  </si>
  <si>
    <t>д. Сырково, пер Технический, , д.5</t>
  </si>
  <si>
    <t>д.Савино, ул. Центральная, д.1</t>
  </si>
  <si>
    <t>д Трубичино,  д.188</t>
  </si>
  <si>
    <t>д Трубичино,  д.98</t>
  </si>
  <si>
    <t>д Трубичино,  д.190</t>
  </si>
  <si>
    <t>п. Волховец, ул.Пионерская, д.17</t>
  </si>
  <si>
    <t>п. Волховец, ул.Пионерская, д.2</t>
  </si>
  <si>
    <t>п. Волховец, ул.Пионерская, д.9</t>
  </si>
  <si>
    <t>п. Волховец, ул.Пионерская, д.10</t>
  </si>
  <si>
    <t>р.п. Панковка, ул.Строительная, д.6</t>
  </si>
  <si>
    <t>р.п. Панковка, ул.Дорожников, д.4</t>
  </si>
  <si>
    <t>р.п. Панковка, ул.Заводская, д.100</t>
  </si>
  <si>
    <t>р.п. Панковка, ул.Заводская, д.15</t>
  </si>
  <si>
    <t>р.п. Панковка, ул.Заводская, д.91</t>
  </si>
  <si>
    <t>р.п. Панковка, ул.Индустриальная, д.1</t>
  </si>
  <si>
    <t>р.п. Панковка, ул.Строительная, д.5</t>
  </si>
  <si>
    <t>р.п. Пролетарий, ул.Восточная, д.13</t>
  </si>
  <si>
    <t>р.п. Пролетарий, ул.Ленина, д.8</t>
  </si>
  <si>
    <t>р.п. Пролетарий, ул.Молодежная, д.4</t>
  </si>
  <si>
    <t>р.п. Пролетарий, ул.Молодежная, д.6</t>
  </si>
  <si>
    <t>р.п. Пролетарий, ул.Октябрьская, д.29</t>
  </si>
  <si>
    <t>р.п. Пролетарий, ул.Октябрьская, д.35</t>
  </si>
  <si>
    <t>р.п. Пролетарий, ул.Пролетарская, д.44</t>
  </si>
  <si>
    <t>п.Тёсовский, ул. Театральная, д.2</t>
  </si>
  <si>
    <t>ж/д ст. Подберезье, д.2</t>
  </si>
  <si>
    <t>р.п. Пролетарий, ул.Пролетарская, д.46</t>
  </si>
  <si>
    <t>д.Ёгла, ул.Мстинская, д.37</t>
  </si>
  <si>
    <t>д.Ёгла, ул.Набережная, д.15</t>
  </si>
  <si>
    <t>д.Ёгла, ул.Советская, д.201</t>
  </si>
  <si>
    <t>д.Перелучи, ул. Новая д.16</t>
  </si>
  <si>
    <t>д.Перелучи, ул. Новая д.4</t>
  </si>
  <si>
    <t>д.Железково, д.32</t>
  </si>
  <si>
    <t>д.Железково, д.34</t>
  </si>
  <si>
    <t>г.Боровичи, пер.Кирпичный, д.12</t>
  </si>
  <si>
    <t>г.Боровичи, пер.Ленинградский, д.3</t>
  </si>
  <si>
    <t>г.Боровичи, пл.Труда, д.5</t>
  </si>
  <si>
    <t>с.Опеченский Посад, линия 2-я д.155</t>
  </si>
  <si>
    <t>с.Опеченский Посад, линия 2-я д.55</t>
  </si>
  <si>
    <t>г.Боровичи, ул.А. Кузнецова, д.52</t>
  </si>
  <si>
    <t>г.Боровичи, ул.Боровая, д.117</t>
  </si>
  <si>
    <t>г.Боровичи, ул.В.Бианки, д.21</t>
  </si>
  <si>
    <t>г.Боровичи, ул.В.Бианки, д.45</t>
  </si>
  <si>
    <t>г.Боровичи, ул.В.Бианки, д.9</t>
  </si>
  <si>
    <t>г.Боровичи, ул.Гоголя, д.162</t>
  </si>
  <si>
    <t>г.Боровичи, ул.Горького, д.18</t>
  </si>
  <si>
    <t>г.Боровичи, ул.Дзержинского, д.3</t>
  </si>
  <si>
    <t>г.Боровичи, ул.Дзержинского, д.49</t>
  </si>
  <si>
    <t>г.Боровичи, ул.Загородная, д.53</t>
  </si>
  <si>
    <t>г.Боровичи, ул.К. Либкнехта, д.47</t>
  </si>
  <si>
    <t>г.Боровичи, ул.Коммунистическая, д.31</t>
  </si>
  <si>
    <t>г.Боровичи, ул.Комсомольская, д.22</t>
  </si>
  <si>
    <t>г.Боровичи, ул.Комсомольская, д.35</t>
  </si>
  <si>
    <t>г.Боровичи, ул.Московская, д.44</t>
  </si>
  <si>
    <t>г.Боровичи, ул.Окуловская, д.29</t>
  </si>
  <si>
    <t>г.Боровичи, ул.Рабочая, д.22а</t>
  </si>
  <si>
    <t>г.Боровичи, ул.С. Перовской, д.14</t>
  </si>
  <si>
    <t>г.Боровичи, ул.С. Перовской, д.90а</t>
  </si>
  <si>
    <t>г.Боровичи, ул.Советская, д.122</t>
  </si>
  <si>
    <t>г.Боровичи, ул.Советская, д.31а</t>
  </si>
  <si>
    <t>г.Боровичи, ул.Советская, д.39</t>
  </si>
  <si>
    <t>г.Боровичи, ул.Советская, д.60</t>
  </si>
  <si>
    <t>г.Боровичи, ул.Тинская, д.145</t>
  </si>
  <si>
    <t>г.Боровичи, ул.Ткачей, д.3</t>
  </si>
  <si>
    <t>г.Боровичи, ул.В.Бианки, д.31</t>
  </si>
  <si>
    <t>г.Боровичи, ул.Рабочая, д.57</t>
  </si>
  <si>
    <t>г.Боровичи, пер.Кооперативный, д.3а</t>
  </si>
  <si>
    <t>г.Боровичи, ул.В.Бианки, д.12</t>
  </si>
  <si>
    <t>г.Боровичи, ул.Вышневолоцкая, д.43</t>
  </si>
  <si>
    <t>г.Боровичи, ул.А.Кокорина, д.56</t>
  </si>
  <si>
    <t>г.Боровичи, ул.Заводская, д.13</t>
  </si>
  <si>
    <t>г.Боровичи, ул.В.Бианки, д.25</t>
  </si>
  <si>
    <t>г.Боровичи, ул.В.Бианки, д.15</t>
  </si>
  <si>
    <t>г.Боровичи, ул.Гоголя, д.122</t>
  </si>
  <si>
    <t>г.Боровичи, пл.Привокзальная, д.2</t>
  </si>
  <si>
    <t>г.Боровичи, ул.В.Бианки, д.27</t>
  </si>
  <si>
    <t>г.Боровичи, линия 2-я кирпичного завода, д.15</t>
  </si>
  <si>
    <t>блочные</t>
  </si>
  <si>
    <t>с.Лычково, ул.Железнодорожная, д.34</t>
  </si>
  <si>
    <t>с. Лычково, ул.30-лет ВЛКСМ, д.2</t>
  </si>
  <si>
    <t>п.Кневицы, ул.Центральная, д.52</t>
  </si>
  <si>
    <t>п.Кневицы, ул.Первомайская, д.6</t>
  </si>
  <si>
    <t>г.Пестово, ул.Гагарина, д.84а</t>
  </si>
  <si>
    <t>г.Пестово, ул.Гоголя, д.10</t>
  </si>
  <si>
    <t>г.Пестово, ул.Заводская, д.7</t>
  </si>
  <si>
    <t>г.Пестово, ул.Пионеров, д.1</t>
  </si>
  <si>
    <t>г.Пестово, ул.Пионеров, д.12</t>
  </si>
  <si>
    <t>г.Пестово, ул.Почтовая, д.13</t>
  </si>
  <si>
    <t>г.Пестово, ул.Почтовая, д.19</t>
  </si>
  <si>
    <t>г.Пестово, ул.Почтовая, д.7</t>
  </si>
  <si>
    <t>г.Пестово, ул.Производственная, д.15</t>
  </si>
  <si>
    <t>г.Пестово, ул.Профсоюзов, д.80</t>
  </si>
  <si>
    <t>г.Пестово, ул.Профсоюзов, д.86</t>
  </si>
  <si>
    <t>г.Пестово, ул.Славная, д.12</t>
  </si>
  <si>
    <t>г.Пестово, ул.Устюженское шоссе, д.18</t>
  </si>
  <si>
    <t>г.Пестово, ул.Чапаева, д.1</t>
  </si>
  <si>
    <t>г.Пестово, ул.Чапаева, д.3</t>
  </si>
  <si>
    <t>г.Пестово, ул.Чапаева, д.4</t>
  </si>
  <si>
    <t>г.Пестово, ул.Чапаева, д.8</t>
  </si>
  <si>
    <t>г.Пестово, ул.Славная, д.38</t>
  </si>
  <si>
    <t>г.Валдай, просп.Васильева, д.14</t>
  </si>
  <si>
    <t>г.Валдай, просп.Васильева, д.36</t>
  </si>
  <si>
    <t>г.Валдай, просп.Васильева, д.73</t>
  </si>
  <si>
    <t>г.Валдай, просп.Комсомольский, д.51</t>
  </si>
  <si>
    <t>г.Валдай, ул.Выскодно-2, д.15</t>
  </si>
  <si>
    <t>г.Валдай, ул.Выскодно-2, д.16а</t>
  </si>
  <si>
    <t>г.Валдай, ул.Мелиораторов, д.2</t>
  </si>
  <si>
    <t>г.Валдай, ул.Механизаторов, д.15</t>
  </si>
  <si>
    <t>г.Валдай, ул.Механизаторов, д.16</t>
  </si>
  <si>
    <t>г.Валдай, ул.Студгородок, д.1</t>
  </si>
  <si>
    <t>г.Валдай, ул.Труда, д.15</t>
  </si>
  <si>
    <t>г.Валдай, ул.Труда, д.4</t>
  </si>
  <si>
    <t>г.Валдай, ул.Труда, д.41</t>
  </si>
  <si>
    <t>г.Валдай, ул.Труда, д.62</t>
  </si>
  <si>
    <t>п.Батецкий, ул.Дубецкая, д.42</t>
  </si>
  <si>
    <t>п.Батецкий, ул.Зосимова, д.23</t>
  </si>
  <si>
    <t>п.Батецкий, ул.Зосимова, д.25</t>
  </si>
  <si>
    <t>п.Батецкий, ул.Школьная, д.3</t>
  </si>
  <si>
    <t>п.Батецкий, ул.Зосимова, д.27</t>
  </si>
  <si>
    <t>д. Новое Овсино, ул.Совхозная, д.6</t>
  </si>
  <si>
    <t>с.Марёво, ул.Советов, д. 65</t>
  </si>
  <si>
    <t>п.Кулотино, ул. Советский проспект, д.1</t>
  </si>
  <si>
    <t>п.Кулотино, ул. Советский проспект, д.3а</t>
  </si>
  <si>
    <t>г.Окуловка, ул.1 Мая, д.15</t>
  </si>
  <si>
    <t>г.Окуловка, ул.1 Мая, д.19</t>
  </si>
  <si>
    <t>г.Окуловка, ул.1 Мая, д.6</t>
  </si>
  <si>
    <t>г.Окуловка, ул. 3-я Красноармейская, д.26</t>
  </si>
  <si>
    <t>п.Кулотино, ул. Александра Николаева д.13</t>
  </si>
  <si>
    <t>п.Кулотино, ул. Александра Николаева д.3</t>
  </si>
  <si>
    <t>п.Кулотино, ул. Александра Николаева д.9</t>
  </si>
  <si>
    <t>п.Кулотино, ул. Ворошилова, д.1</t>
  </si>
  <si>
    <t>п.Кулотино, ул. Ворошилова, д.10</t>
  </si>
  <si>
    <t>п.Кулотино, ул. Ворошилова, д.2</t>
  </si>
  <si>
    <t>п.Кулотино, ул. Ворошилова, д.3</t>
  </si>
  <si>
    <t>п.Кулотино, ул. Ворошилова, д.4</t>
  </si>
  <si>
    <t>п.Кулотино, ул. Ворошилова, д.5</t>
  </si>
  <si>
    <t>п.Кулотино, ул. Ворошилова, д.6</t>
  </si>
  <si>
    <t>п.Кулотино, ул. Ворошилова, д.7</t>
  </si>
  <si>
    <t>г.Окуловка, ул. Грибоедова, д.32</t>
  </si>
  <si>
    <t>г. Окуловка, ул. Заводская, д.6</t>
  </si>
  <si>
    <t>г. Окуловка, ул. Зорге, д.28</t>
  </si>
  <si>
    <t>г. Окуловка, ул. Зорге, д.27</t>
  </si>
  <si>
    <t>г. Окуловка, ул. Карла Маркса, д.40</t>
  </si>
  <si>
    <t>г. Окуловка, ул. Калинина, д.4</t>
  </si>
  <si>
    <t>г. Окуловка, ул. Калинина, д.7</t>
  </si>
  <si>
    <t>п.Кулотино, ул. Кирова, д.17б</t>
  </si>
  <si>
    <t>г.Окуловка, ул. Кирова, д.20</t>
  </si>
  <si>
    <t>г.Окуловка, ул.Коммунаров, д.16</t>
  </si>
  <si>
    <t>г.Окуловка, ул.Коммунаров, д.31</t>
  </si>
  <si>
    <t>г.Окуловка, ул.Космонавтов, д.11</t>
  </si>
  <si>
    <t>г.Окуловка, ул.Космонавтов, д.2</t>
  </si>
  <si>
    <t>г.Окуловка, ул.Космонавтов, д.3</t>
  </si>
  <si>
    <t>г.Окуловка, ул.Космонавтов, д.4</t>
  </si>
  <si>
    <t>г.Окуловка, ул.Космонавтов, д.9</t>
  </si>
  <si>
    <t>г.Окуловка, ул. Ленина, д.28</t>
  </si>
  <si>
    <t>г.Окуловка, ул. Ленина, д.5</t>
  </si>
  <si>
    <t>г.Окуловка, ул.Николая Николаева, д.19</t>
  </si>
  <si>
    <t>г.Окуловка, ул.Набережная, д.1</t>
  </si>
  <si>
    <t>г.Окуловка, ул.Новгородская, д.1</t>
  </si>
  <si>
    <t>п. Кулотино, ул.Петра Скрипкина, д.10</t>
  </si>
  <si>
    <t>г.Окуловка, ул. Рылеева, д.4</t>
  </si>
  <si>
    <t>г. Окуловка, ул.Советская, д.13</t>
  </si>
  <si>
    <t>г. Окуловка, ул.Советская, д.15</t>
  </si>
  <si>
    <t>г. Окуловка, ул.Советская, д.17</t>
  </si>
  <si>
    <t>г. Окуловка, ул.Советская, д.24</t>
  </si>
  <si>
    <t>г. Окуловка, ул.Советская, д.26</t>
  </si>
  <si>
    <t>п. Топорок, ул.Советская, д.28</t>
  </si>
  <si>
    <t>г.Окуловка, ул.Степана Разина, д.12</t>
  </si>
  <si>
    <t>п.Угловка, ул.Елены Стасовой, д.5</t>
  </si>
  <si>
    <t>г. Окуловка, ул.Стрельцова, д.1</t>
  </si>
  <si>
    <t>г. Окуловка, ул.Стрельцова, д.8</t>
  </si>
  <si>
    <t>г.Окуловка, ул.Фрунзе, д.16</t>
  </si>
  <si>
    <t>р.п.Кулотино, ул.Центральная, д.14</t>
  </si>
  <si>
    <t>г.Окуловка, ул.Зорге, д.26</t>
  </si>
  <si>
    <t>г.Сольцы, просп.Советский, д.20</t>
  </si>
  <si>
    <t>г.Сольцы-2, ДОС 24</t>
  </si>
  <si>
    <t>г.Сольцы-2, ДОС 32</t>
  </si>
  <si>
    <t>г.Сольцы, наб.7 Ноября, д.11</t>
  </si>
  <si>
    <t>г.Сольцы-2, ДОС 37</t>
  </si>
  <si>
    <t>г. Сольцы, ул.Гагарина, д.12</t>
  </si>
  <si>
    <t>г.Пестово, ул.Чапаева, д.5</t>
  </si>
  <si>
    <t>в многоквартирных домах, расположенных  на территории Новгородской области, на 2014-2043 годы, на 2016 год</t>
  </si>
  <si>
    <t xml:space="preserve">в многоквартирных домах, расположенных  на территории Новгородской области, на 2014-2043 годы, на 2016 год </t>
  </si>
  <si>
    <t xml:space="preserve">I квартал </t>
  </si>
  <si>
    <t>III  квартал</t>
  </si>
  <si>
    <t xml:space="preserve">IV квартал </t>
  </si>
  <si>
    <t>I квартал</t>
  </si>
  <si>
    <t>II квартал</t>
  </si>
  <si>
    <t>IV квартал</t>
  </si>
  <si>
    <t>п.Тёсовский, ул. Центральная, д.14</t>
  </si>
  <si>
    <t>п.Тёсовский, ул. Центральная, д.5</t>
  </si>
  <si>
    <t>г.Пестово, ул.Профсоюзов, д.107</t>
  </si>
  <si>
    <t>с.Песь, ул.Сосновая, д.15</t>
  </si>
  <si>
    <t>р.п.Хвойная, ул.Вокзальная, д.22</t>
  </si>
  <si>
    <t>р.п.Хвойная, ул.Красноармейская, д.4</t>
  </si>
  <si>
    <t>п.Юбилейный, ул.Молодежная, д.1</t>
  </si>
  <si>
    <t>п.Юбилейный, ул.Юности, д.3</t>
  </si>
  <si>
    <t>д. Березка, д.4</t>
  </si>
  <si>
    <t>д.Дубовицы, ул.Садовая, д.2</t>
  </si>
  <si>
    <t>д.Дубовицы, ул.Школьная, д.6</t>
  </si>
  <si>
    <t>г.Старая Русса, микрорайон Городок, д.9</t>
  </si>
  <si>
    <t>г.Старая Русса, Советская набережная, д.11</t>
  </si>
  <si>
    <t>г.Старая Русса, Советская набережная, д.3</t>
  </si>
  <si>
    <t>г.Старая Русса, ул.Возрождения, д.16/2</t>
  </si>
  <si>
    <t>г.Старая Русса, ул.Возрождения, д.28</t>
  </si>
  <si>
    <t>г.Старая Русса, ул.Георгиевская, д.12</t>
  </si>
  <si>
    <t>г.Старая Русса, ул.Санкт-Петербургская, д.14</t>
  </si>
  <si>
    <t>г.Старая Русса, ул.Санкт-Петербургская, д.20</t>
  </si>
  <si>
    <t>г.Старая Русса, ул.Санкт-Петербургская, д.4</t>
  </si>
  <si>
    <t>г.Старая Русса, ул.Санкт-Петербургская, д.44/1</t>
  </si>
  <si>
    <t>г.Старая Русса, ул.Санкт-Петербургская, д.5</t>
  </si>
  <si>
    <t>г.Старая Русса, ул.Санкт-Петербургская, д.5а</t>
  </si>
  <si>
    <t>г.Старая Русса, ул.Санкт-Петербургская, д.6</t>
  </si>
  <si>
    <t>г.Старая Русса, ул.Санкт-Петербургская, д.84</t>
  </si>
  <si>
    <t>г.Старая Русса, ул.Кириллова, д.14</t>
  </si>
  <si>
    <t>г.Старая Русса, ул.Клубная, д.31</t>
  </si>
  <si>
    <t>г.Старая Русса, ул.Красных Зорь, д.2</t>
  </si>
  <si>
    <t>г.Старая Русса, ул. Латышских Гвардейцев, д.49</t>
  </si>
  <si>
    <t>г.Старая Русса, ул. Латышских Гвардейцев, д.1а</t>
  </si>
  <si>
    <t>г.Старая Русса, ул. Латышских Гвардейцев, д.37</t>
  </si>
  <si>
    <t>г.Старая Русса, ул. Минеральная, д.27/25</t>
  </si>
  <si>
    <t>г.Старая Русса, ул. Плодопитомник, д.2</t>
  </si>
  <si>
    <t>г.Старая Русса, ул. Радищева, д.3</t>
  </si>
  <si>
    <t>г.Старая Русса, ул. Тимура Фрунзе, д.17</t>
  </si>
  <si>
    <t>г.Старая Русса, ул. Тимура Фрунзе, д.3</t>
  </si>
  <si>
    <t>г.Старая Русса, ул.Яковлева, д.53</t>
  </si>
  <si>
    <t>г.Старая Русса, ул.Яковлева, д.55</t>
  </si>
  <si>
    <t>г.Старая Русса, ул.Яковлева, д.59</t>
  </si>
  <si>
    <t>с. Залучье, ул. Мельничная, д.3</t>
  </si>
  <si>
    <t>д.Анишино, ул.Коммунальная, д.4</t>
  </si>
  <si>
    <t>д.Пробуждение, д.32</t>
  </si>
  <si>
    <t>г.Старая Русса, ул.Санкт-Петербургская, д.12</t>
  </si>
  <si>
    <t>г.Старая Русса, ул. Правосудия, д.13</t>
  </si>
  <si>
    <t>п.Неболчи, ул.Школьная, д.26</t>
  </si>
  <si>
    <t>микрорайон Кречевицы, д.141</t>
  </si>
  <si>
    <t>микрорайон Кречевицы, д.24</t>
  </si>
  <si>
    <t>микрорайон Кречевицы, д.26</t>
  </si>
  <si>
    <t>микрорайон Кречевицы, д.36</t>
  </si>
  <si>
    <t>микрорайон Кречевицы, д.37</t>
  </si>
  <si>
    <t>микрорайон Кречевицы, д.43</t>
  </si>
  <si>
    <t>микрорайон Кречевицы, д.51</t>
  </si>
  <si>
    <t>микрорайон Кречевицы, д.80</t>
  </si>
  <si>
    <t>микрорайон Кречевицы, д.84</t>
  </si>
  <si>
    <t>микрорайон Кречевицы, д.9</t>
  </si>
  <si>
    <t>микрорайон Кречевицы, ул.Михайловская, д.17</t>
  </si>
  <si>
    <t>микрорайон Кречевицы, ул.Михайловская, д.8</t>
  </si>
  <si>
    <t>наб.Александра Невского, д.26</t>
  </si>
  <si>
    <t xml:space="preserve">наб.Александра Невского, д.28 </t>
  </si>
  <si>
    <t xml:space="preserve">наб.Александра Невского, д.29 </t>
  </si>
  <si>
    <t>наб.р.Гзень, д.1</t>
  </si>
  <si>
    <t>наб.р.Гзень, д.11/32</t>
  </si>
  <si>
    <t>наб.р.Гзень, д.2А</t>
  </si>
  <si>
    <t>наб.р.Гзень, д.4</t>
  </si>
  <si>
    <t>Знаменский пер., д.3</t>
  </si>
  <si>
    <t>Знаменский пер., д.5</t>
  </si>
  <si>
    <t>Лазаревский пер., д.1</t>
  </si>
  <si>
    <t>Мининский пер., д.3</t>
  </si>
  <si>
    <t>Промышленный пер., д.4</t>
  </si>
  <si>
    <t>Промышленный пер., д.6</t>
  </si>
  <si>
    <t>просп.Александра Корсунова, д.5</t>
  </si>
  <si>
    <t>просп.Мира, д.36</t>
  </si>
  <si>
    <t>просп.Мира, д.38</t>
  </si>
  <si>
    <t>Андреевская ул., д.27</t>
  </si>
  <si>
    <t>Андреевская ул., д.3</t>
  </si>
  <si>
    <t>Андреевская ул., д.5/12</t>
  </si>
  <si>
    <t>ул.Антоново, д.11б</t>
  </si>
  <si>
    <t>Большая Московская ул., д.11/11</t>
  </si>
  <si>
    <t>Большая Московская ул., д.19</t>
  </si>
  <si>
    <t>Большая Московская ул., д.25</t>
  </si>
  <si>
    <t>Большая Московская ул., д.26</t>
  </si>
  <si>
    <t>Большая Московская ул., д.38</t>
  </si>
  <si>
    <t>Большая Московская ул., д.45</t>
  </si>
  <si>
    <t>Большая Московская ул., д.46/13</t>
  </si>
  <si>
    <t xml:space="preserve">Большая Московская ул., д.48 </t>
  </si>
  <si>
    <t>Большая Московская ул., д.49</t>
  </si>
  <si>
    <t>Большая Московская ул., д.54</t>
  </si>
  <si>
    <t>Большая Московская ул., д.58/9</t>
  </si>
  <si>
    <t>Большая Московская ул., д.65, корп.2</t>
  </si>
  <si>
    <t xml:space="preserve">Большая Санкт-Петербургская ул., д.102 </t>
  </si>
  <si>
    <t xml:space="preserve">Большая Санкт-Петербургская ул., д.114 </t>
  </si>
  <si>
    <t xml:space="preserve">Большая Санкт-Петербургская ул., д.115 </t>
  </si>
  <si>
    <t xml:space="preserve">Большая Санкт-Петербургская ул., д.16 </t>
  </si>
  <si>
    <t>Большая Санкт-Петербургская ул., д.28, корп.1</t>
  </si>
  <si>
    <t>Большая Санкт-Петербургская ул., д.42</t>
  </si>
  <si>
    <t>Большая Санкт-Петербургская ул., д.76</t>
  </si>
  <si>
    <t>Большая Санкт-Петербургская ул., д.83</t>
  </si>
  <si>
    <t>Большая Санкт-Петербургская ул., д.85</t>
  </si>
  <si>
    <t>Большая Санкт-Петербургская ул., д.89а</t>
  </si>
  <si>
    <t>Большая Санкт-Петербургская ул., д.9</t>
  </si>
  <si>
    <t>Большая Санкт-Петербургская ул., д.93</t>
  </si>
  <si>
    <t>ул.Белова, д.10</t>
  </si>
  <si>
    <t>Береговая ул., д.47</t>
  </si>
  <si>
    <t>Великая ул., д.11/10</t>
  </si>
  <si>
    <t>Великая ул., д.19</t>
  </si>
  <si>
    <t>Великая ул., д.3</t>
  </si>
  <si>
    <t>Великая ул., д.9/3</t>
  </si>
  <si>
    <t>Великолукская ул., д.10</t>
  </si>
  <si>
    <t>Великолукская ул., д.12</t>
  </si>
  <si>
    <t>ул.Газон, д.5/2</t>
  </si>
  <si>
    <t>ул.Герасименко-Маницина, д.10</t>
  </si>
  <si>
    <t>ул.Германа, д.34</t>
  </si>
  <si>
    <t>ул.Даньславля, д.10/20</t>
  </si>
  <si>
    <t>ул.Даньславля, д.9</t>
  </si>
  <si>
    <t>Десятинная ул., д.14</t>
  </si>
  <si>
    <t xml:space="preserve">Десятинная ул., д.17, корп.2 </t>
  </si>
  <si>
    <t>Десятинная ул., д.3</t>
  </si>
  <si>
    <t xml:space="preserve">Заставная ул., д.2, корп.1 </t>
  </si>
  <si>
    <t xml:space="preserve">Заставная ул., д.2, корп.2 </t>
  </si>
  <si>
    <t>Заставная ул., д.2, корп.3</t>
  </si>
  <si>
    <t xml:space="preserve">Заставная ул., д.2, корп.4 </t>
  </si>
  <si>
    <t>Знаменская ул., д.20</t>
  </si>
  <si>
    <t>Знаменская ул., д.26/18</t>
  </si>
  <si>
    <t>Знаменская ул., д.32/2</t>
  </si>
  <si>
    <t>Ильина ул., д.10/13</t>
  </si>
  <si>
    <t>Ильина ул., д.11/15</t>
  </si>
  <si>
    <t>Ильина ул., д.12/28</t>
  </si>
  <si>
    <t>Ильина ул., д.13</t>
  </si>
  <si>
    <t>Ильина ул., д.15</t>
  </si>
  <si>
    <t>Ильина ул., д.18</t>
  </si>
  <si>
    <t>Ильина ул., д.19/44</t>
  </si>
  <si>
    <t>Ильина ул., д.22/42</t>
  </si>
  <si>
    <t>Ильина ул., д.27</t>
  </si>
  <si>
    <t>Ильина ул., д.30</t>
  </si>
  <si>
    <t>Ильина ул., д.33</t>
  </si>
  <si>
    <t>ул.Каберова-Власьевская, д.2</t>
  </si>
  <si>
    <t xml:space="preserve">Козьмодемьянская ул., д.1 </t>
  </si>
  <si>
    <t>Козьмодемьянская ул., д.7</t>
  </si>
  <si>
    <t>Козьмодемьянская ул., д.9</t>
  </si>
  <si>
    <t>ул.Королёва, д.5, корп.1</t>
  </si>
  <si>
    <t xml:space="preserve">ул.Космонавтов, д.10 </t>
  </si>
  <si>
    <t>ул.Кочетова, д.14, корп.2</t>
  </si>
  <si>
    <t>ул.Красилова, д.43</t>
  </si>
  <si>
    <t>ул.Красилова, д.47</t>
  </si>
  <si>
    <t>ул.Красилова, д.47а</t>
  </si>
  <si>
    <t xml:space="preserve">ул.Лёни Голикова, д.2 </t>
  </si>
  <si>
    <t>Лазаревская ул., д.14</t>
  </si>
  <si>
    <t>Лазаревская ул., д.4</t>
  </si>
  <si>
    <t>Локомотивная ул., д.1, корп.2</t>
  </si>
  <si>
    <t>Локомотивная ул., д.5</t>
  </si>
  <si>
    <t>ул.Людогоща, д.10</t>
  </si>
  <si>
    <t>ул.Людогоща, д.10а</t>
  </si>
  <si>
    <t xml:space="preserve">ул.Людогоща, д.12 </t>
  </si>
  <si>
    <t>ул.Мерецкова-Волосова, д.1/1</t>
  </si>
  <si>
    <t>ул.Мерецкова-Волосова, д.7/1</t>
  </si>
  <si>
    <t>ул.Мерецкова-Волосова, д.9</t>
  </si>
  <si>
    <t>ул.М. Джалиля-Духовская, д.10</t>
  </si>
  <si>
    <t>ул.М. Джалиля-Духовская, д.24</t>
  </si>
  <si>
    <t>ул.М. Джалиля-Духовская, д.4</t>
  </si>
  <si>
    <t>Михайлова ул., д.11</t>
  </si>
  <si>
    <t>Михайлова ул., д.16а</t>
  </si>
  <si>
    <t>Михайлова ул., д.17</t>
  </si>
  <si>
    <t>Михайлова ул., д.20а</t>
  </si>
  <si>
    <t>Михайлова ул., д.23/17</t>
  </si>
  <si>
    <t>Михайлова ул., д.24</t>
  </si>
  <si>
    <t>Михайлова ул., д.26</t>
  </si>
  <si>
    <t>Михайлова ул., д.30/11</t>
  </si>
  <si>
    <t>Михайлова ул., д.31</t>
  </si>
  <si>
    <t>Михайлова ул., д.32</t>
  </si>
  <si>
    <t>Михайлова ул., д.34</t>
  </si>
  <si>
    <t xml:space="preserve">Михайлова ул., д.36 </t>
  </si>
  <si>
    <t>Михайлова ул., д.38/18</t>
  </si>
  <si>
    <t>Михайлова ул., д.46</t>
  </si>
  <si>
    <t xml:space="preserve">Молотковская ул., д.3 </t>
  </si>
  <si>
    <t>Молотковская ул., д.5</t>
  </si>
  <si>
    <t>Московская ул., д.20/1</t>
  </si>
  <si>
    <t xml:space="preserve">Московская ул., д.30 </t>
  </si>
  <si>
    <t>Народная ул., д.4</t>
  </si>
  <si>
    <t>Нехинская ул., д.16</t>
  </si>
  <si>
    <t>Нехинская ул., д.24</t>
  </si>
  <si>
    <t>Нехинская ул., д.34, корп.2</t>
  </si>
  <si>
    <t>Никольская ул., д.11</t>
  </si>
  <si>
    <t>Никольская ул., д.15/18</t>
  </si>
  <si>
    <t>Никольская ул., д.18/16</t>
  </si>
  <si>
    <t>Никольская ул., д.20</t>
  </si>
  <si>
    <t>Никольская ул., д.21/29</t>
  </si>
  <si>
    <t>Никольская ул., д.26/30</t>
  </si>
  <si>
    <t>Никольская ул., д.27</t>
  </si>
  <si>
    <t>Никольская ул., д.28</t>
  </si>
  <si>
    <t>Никольская ул., д.29</t>
  </si>
  <si>
    <t>Никольская ул., д.37</t>
  </si>
  <si>
    <t>Никольская ул., д.9</t>
  </si>
  <si>
    <t xml:space="preserve">Новгородская ул., д.14, корп.2 </t>
  </si>
  <si>
    <t>Новолучанская ул., д.14</t>
  </si>
  <si>
    <t>Новолучанская ул., д.3</t>
  </si>
  <si>
    <t xml:space="preserve">Новолучанская ул., д.33, корп.2 </t>
  </si>
  <si>
    <t>Новолучанская ул., д.39</t>
  </si>
  <si>
    <t>Новолучанская ул., д.4</t>
  </si>
  <si>
    <t>Новолучанская ул., д.42</t>
  </si>
  <si>
    <t xml:space="preserve">Новолучанская ул., д.6/5 </t>
  </si>
  <si>
    <t>Новолучанская ул., д.8/8</t>
  </si>
  <si>
    <t>Нутная ул., д.10/13</t>
  </si>
  <si>
    <t>Нутная ул., д.16/19</t>
  </si>
  <si>
    <t>ул.Обороны, д.16/1</t>
  </si>
  <si>
    <t>ул.Обороны, д.20</t>
  </si>
  <si>
    <t>Октябрьская ул., д.10, корп.3</t>
  </si>
  <si>
    <t>Октябрьская ул., д.12, корп.3</t>
  </si>
  <si>
    <t>Октябрьская ул., д.14а</t>
  </si>
  <si>
    <t>Октябрьская ул., д.16</t>
  </si>
  <si>
    <t>Октябрьская ул., д.42, корп.2</t>
  </si>
  <si>
    <t xml:space="preserve">Октябрьская ул., д.8 </t>
  </si>
  <si>
    <t>ул.Павла Левитта, д.15</t>
  </si>
  <si>
    <t>ул.Павла Левитта, д.5</t>
  </si>
  <si>
    <t>ул.Павла Левитта, д.9</t>
  </si>
  <si>
    <t>ул.Панкратова, д.29</t>
  </si>
  <si>
    <t>Парковая ул., д.15</t>
  </si>
  <si>
    <t>Парковая ул., д.15а</t>
  </si>
  <si>
    <t>Парковая ул., д.15, корп.2</t>
  </si>
  <si>
    <t>ул.Попова, д.3</t>
  </si>
  <si>
    <t xml:space="preserve">Посольская ул., д.3 </t>
  </si>
  <si>
    <t>Предтеченская ул., д.11</t>
  </si>
  <si>
    <t>Предтеченская ул., д.14</t>
  </si>
  <si>
    <t>Предтеченская ул., д.16/5</t>
  </si>
  <si>
    <t>Предтеченская ул., д.18</t>
  </si>
  <si>
    <t>Предтеченская ул., д.3</t>
  </si>
  <si>
    <t>Предтеченская ул., д.4</t>
  </si>
  <si>
    <t>Предтеченская ул., д.6</t>
  </si>
  <si>
    <t>Предтеченская ул., д.9</t>
  </si>
  <si>
    <t>Промышленная ул., д.12</t>
  </si>
  <si>
    <t>Промышленная ул., д.14</t>
  </si>
  <si>
    <t>Промышленная ул., д.16</t>
  </si>
  <si>
    <t>Промышленная ул., д.20</t>
  </si>
  <si>
    <t>Прусская ул., д.14</t>
  </si>
  <si>
    <t>Прусская ул., д.22а</t>
  </si>
  <si>
    <t>Прусская ул., д.3</t>
  </si>
  <si>
    <t>Прусская ул., д.6</t>
  </si>
  <si>
    <t>Псковская ул., д.2</t>
  </si>
  <si>
    <t>Псковская ул., д.22</t>
  </si>
  <si>
    <t>Псковская ул., д.28, корп.1</t>
  </si>
  <si>
    <t>Псковская ул., д.34</t>
  </si>
  <si>
    <t>Псковская ул., д.42, корп.5</t>
  </si>
  <si>
    <t>Псковская ул., д.46, корп.4</t>
  </si>
  <si>
    <t>Рабочая ул., д.3</t>
  </si>
  <si>
    <t>ул.Радистов, д.21</t>
  </si>
  <si>
    <t>ул.Радистов, д.23</t>
  </si>
  <si>
    <t>ул.Радистов, д.25</t>
  </si>
  <si>
    <t>ул.Радистов, д.27</t>
  </si>
  <si>
    <t>ул.Радистов, д.29</t>
  </si>
  <si>
    <t>ул.Радистов, д.31</t>
  </si>
  <si>
    <t>ул.Радистов, д.7</t>
  </si>
  <si>
    <t>ул.Рахманинова, д.5а</t>
  </si>
  <si>
    <t>Рейдовая ул., д.1</t>
  </si>
  <si>
    <t>ул.Рогатица, д.17</t>
  </si>
  <si>
    <t>ул.Рогатица, д.20</t>
  </si>
  <si>
    <t>ул.Рогатица, д.21</t>
  </si>
  <si>
    <t>ул.Рогатица, д.22</t>
  </si>
  <si>
    <t>ул.Рогатица, д.23</t>
  </si>
  <si>
    <t>ул.Рогатица, д.26</t>
  </si>
  <si>
    <t>ул.Рогатица, д.26а</t>
  </si>
  <si>
    <t>ул.Рогатица, д.30/54</t>
  </si>
  <si>
    <t xml:space="preserve">ул.Рогатица, д.37 </t>
  </si>
  <si>
    <t xml:space="preserve">ул.Розважа, д.13 </t>
  </si>
  <si>
    <t>ул.Саши Устинова, д.5</t>
  </si>
  <si>
    <t>ул.Свободы, д.9</t>
  </si>
  <si>
    <t>Сенная ул., д.7</t>
  </si>
  <si>
    <t>Славная ул., д.18/12</t>
  </si>
  <si>
    <t>Славная ул., д.26</t>
  </si>
  <si>
    <t>Славная ул., д.39</t>
  </si>
  <si>
    <t>Славная ул., д.47/25</t>
  </si>
  <si>
    <t>Славная ул., д.51</t>
  </si>
  <si>
    <t>Славная ул., д.9</t>
  </si>
  <si>
    <t>ул.Советской Армии, д.32, корп.3</t>
  </si>
  <si>
    <t>Стратилатовская ул., д.2</t>
  </si>
  <si>
    <t>ул.Строителей, д.8</t>
  </si>
  <si>
    <t>Студенческая ул., д.15/2</t>
  </si>
  <si>
    <t>Студенческая ул., д.17</t>
  </si>
  <si>
    <t>Студенческая ул., д.25</t>
  </si>
  <si>
    <t>Студенческая ул., д.9</t>
  </si>
  <si>
    <t>ул.Т. Фрунзе-Оловянка, д.12/3</t>
  </si>
  <si>
    <t>ул.Т. Фрунзе-Оловянка, д.13</t>
  </si>
  <si>
    <t>ул.Т. Фрунзе-Оловянка, д.26/5</t>
  </si>
  <si>
    <t>ул.Т. Фрунзе-Оловянка, д.3</t>
  </si>
  <si>
    <t>Тихвинская ул., д.14</t>
  </si>
  <si>
    <t>Тихвинская ул., д.18/3</t>
  </si>
  <si>
    <t>Тихвинская ул., д.2</t>
  </si>
  <si>
    <t>ул.Фёдоровский Ручей, д.10/48</t>
  </si>
  <si>
    <t>ул.Фёдоровский Ручей, д.15</t>
  </si>
  <si>
    <t>ул.Химиков, д.14, корп.1</t>
  </si>
  <si>
    <t>ул.Химиков, д.14, корп.2</t>
  </si>
  <si>
    <t>Хутынская ул., д.7а</t>
  </si>
  <si>
    <t>ул.Черемнова-Конюхова, д.8</t>
  </si>
  <si>
    <t>ул.Черняховского, д.16</t>
  </si>
  <si>
    <t>ул.Черняховского, д.18</t>
  </si>
  <si>
    <t>ул.Черняховского, д.20</t>
  </si>
  <si>
    <t>ул.Черняховского, д.80</t>
  </si>
  <si>
    <t>ул.Черняховского, д.82</t>
  </si>
  <si>
    <t xml:space="preserve">Чудинцева ул., д.4 </t>
  </si>
  <si>
    <t>Чудинцева ул., д.7</t>
  </si>
  <si>
    <t>Чудовская ул., д.3</t>
  </si>
  <si>
    <t>Щитная ул., д.17/1</t>
  </si>
  <si>
    <t>Щитная ул., д.6</t>
  </si>
  <si>
    <t>ул.Щусева, д.7, корп.1</t>
  </si>
  <si>
    <t>пер.Юннатов, д.7</t>
  </si>
  <si>
    <t>Яковлева ул., д.12</t>
  </si>
  <si>
    <t>Яковлева ул., д.14</t>
  </si>
  <si>
    <t>Яковлева ул., д.5</t>
  </si>
  <si>
    <t>Яковлева ул., д.7</t>
  </si>
  <si>
    <t>Сырковское шоссе, д.2</t>
  </si>
  <si>
    <t>Сырковское шоссе, д.34</t>
  </si>
  <si>
    <t>ул. 20 Января д.16</t>
  </si>
  <si>
    <t>Андреевская ул., д.18/8</t>
  </si>
  <si>
    <t>1955/62</t>
  </si>
  <si>
    <t>?</t>
  </si>
  <si>
    <t>1973/75</t>
  </si>
  <si>
    <t>ул. 20 Января, д.16</t>
  </si>
  <si>
    <t>с.Бронница, ул.Боровская, д. 4</t>
  </si>
  <si>
    <t xml:space="preserve"> д. Ивантеево,ул.Озерная, д.1</t>
  </si>
  <si>
    <t xml:space="preserve"> д. Ивантеево,ул.Озерная, д.3</t>
  </si>
  <si>
    <t xml:space="preserve"> д. Ивантеево,ул.Озерная, д.5</t>
  </si>
  <si>
    <t xml:space="preserve"> д. Ивантеево,ул.Озерная, д.6</t>
  </si>
  <si>
    <t>д. Зеленая Роща, д.1</t>
  </si>
  <si>
    <t xml:space="preserve"> п.Рощино, д.5</t>
  </si>
  <si>
    <t xml:space="preserve"> с. Едрово, ул. Московская, д.290</t>
  </si>
  <si>
    <t>с. Едрово, ул. Сосновая, д.37</t>
  </si>
  <si>
    <t xml:space="preserve"> с. Яжелбицы, ул. Усадьба, д.1</t>
  </si>
  <si>
    <t>с. Яжелбицы, ул. Усадьба, д.16</t>
  </si>
  <si>
    <t>с.Ямская слобода, ул.Ямская, д.156</t>
  </si>
  <si>
    <t>с.Ямская слобода, ул.Ямская, д.158</t>
  </si>
  <si>
    <t>д. Ивантеево,ул.Озерная, д.1</t>
  </si>
  <si>
    <t>д. Ивантеево,ул.Озерная, д.3</t>
  </si>
  <si>
    <t>д. Ивантеево,ул.Озерная, д.5</t>
  </si>
  <si>
    <t>д. Ивантеево,ул.Озерная, д.6</t>
  </si>
  <si>
    <t>п.Рощино, д.5</t>
  </si>
  <si>
    <t>с. Едрово, ул. Московская, д.290</t>
  </si>
  <si>
    <t>с. Яжелбицы, ул. Усадьба, д.1</t>
  </si>
  <si>
    <t>г.Старая Русса, ул.Гостинодворская, д.10</t>
  </si>
  <si>
    <t>г.Старая Русса, ул.Гостинодворская, д.11</t>
  </si>
  <si>
    <t>г.Старая Русса, ул.Гостинодворская, д.7</t>
  </si>
  <si>
    <t>г.Старая Русса, ул.Гостинодворская, д.4/18</t>
  </si>
  <si>
    <t>г.Старая Русса, ул.Гостинодворская, д.12</t>
  </si>
  <si>
    <t>506.00</t>
  </si>
  <si>
    <t>г.Боровичи, ул.Ленинградская, д.73</t>
  </si>
  <si>
    <t>г.Боровичи, ул.Ленинградская, д.27</t>
  </si>
  <si>
    <t>г.Боровичи, ул.Ленинградская, д.23</t>
  </si>
  <si>
    <t>г.Боровичи, ул.Ленинградская, д.45</t>
  </si>
  <si>
    <t>г.Старая Русса, ул.Крестецкая, д.13</t>
  </si>
  <si>
    <t>г.Старая Русса, ул.Крестецкая, д.6</t>
  </si>
  <si>
    <t>г.Старая Русса, ул.Крестецкая, д.7</t>
  </si>
  <si>
    <t>г.Старая Русса, ул.Воскресенская, д.7</t>
  </si>
  <si>
    <t>г.Старая Русса, ул.Воскресенская, д.5</t>
  </si>
  <si>
    <t>г.Старая Русса, ул.Воскресенская, д.2/1</t>
  </si>
  <si>
    <t>г.Старая Русса, ул.Воскресенская, д.1</t>
  </si>
  <si>
    <t>г.Старая Русса, ул.Введенская, д.3</t>
  </si>
  <si>
    <t>г.Старая Русса, ул.Введенская, д.7</t>
  </si>
  <si>
    <t>г.Старая Русса, ул.Володарского, д.11</t>
  </si>
  <si>
    <t>г.Старая Русса, ул.Александровская, д.6/10</t>
  </si>
  <si>
    <t>д.Бор, ул.Центральная, д.6</t>
  </si>
  <si>
    <t>р.п.Шимск, ул.Ленина, д.38</t>
  </si>
  <si>
    <t>р.п.Шимск, ул.Новгородская, д.24</t>
  </si>
  <si>
    <t>р.п.Шимск, ул.Новгородская, д.34</t>
  </si>
  <si>
    <t>р.п.Шимск, ул.Новгородская, д.9</t>
  </si>
  <si>
    <t>р.п.Шимск, ул.Советская, д.1</t>
  </si>
  <si>
    <t>р.п.Шимск, ул.Школьная, д.8</t>
  </si>
  <si>
    <t>за счет средств Фонда</t>
  </si>
  <si>
    <t>Количество жителей, зарегистрированных в МКД на дату утверждения краткосрочного плана</t>
  </si>
  <si>
    <t>22.</t>
  </si>
  <si>
    <t>9.</t>
  </si>
  <si>
    <t>15.</t>
  </si>
  <si>
    <t>16.</t>
  </si>
  <si>
    <t>17.</t>
  </si>
  <si>
    <t>18.</t>
  </si>
  <si>
    <t>19.</t>
  </si>
  <si>
    <t>20.</t>
  </si>
  <si>
    <t>21.</t>
  </si>
  <si>
    <t>1960/1965</t>
  </si>
  <si>
    <t>1962/1972/1975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</si>
  <si>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</si>
  <si>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</si>
  <si>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</si>
  <si>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</si>
  <si>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</si>
  <si>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</si>
  <si>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</si>
  <si>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</si>
  <si>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</si>
  <si>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</si>
  <si>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</si>
  <si>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</si>
  <si>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</si>
  <si>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</si>
  <si>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</si>
  <si>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</si>
  <si>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</si>
  <si>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</si>
  <si>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</si>
  <si>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</si>
  <si>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</si>
  <si>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</si>
  <si>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</si>
  <si>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</si>
  <si>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</si>
  <si>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</si>
  <si>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</si>
  <si>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</si>
  <si>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</si>
  <si>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</si>
  <si>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</si>
  <si>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</si>
  <si>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</si>
  <si>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</si>
  <si>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</si>
  <si>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</si>
  <si>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</si>
  <si>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</si>
  <si>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</si>
  <si>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</si>
  <si>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</si>
  <si>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</si>
  <si>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</si>
  <si>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</si>
  <si>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</si>
  <si>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</si>
  <si>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</si>
  <si>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</si>
  <si>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</si>
  <si>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</si>
  <si>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</si>
  <si>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</si>
  <si>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</si>
  <si>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</si>
  <si>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</si>
  <si>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</si>
  <si>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</si>
  <si>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</si>
  <si>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</si>
  <si>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</si>
  <si>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</si>
  <si>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</si>
  <si>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</si>
  <si>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</si>
  <si>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</si>
  <si>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</si>
  <si>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</si>
  <si>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</si>
  <si>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</si>
  <si>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</si>
  <si>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</si>
  <si>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</si>
  <si>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</si>
  <si>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</si>
  <si>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</si>
  <si>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</si>
  <si>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</si>
  <si>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</si>
  <si>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</si>
  <si>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</si>
  <si>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</si>
  <si>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</si>
  <si>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</si>
  <si>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</si>
  <si>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</si>
  <si>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</si>
  <si>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</si>
  <si>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</si>
  <si>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</si>
  <si>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</si>
  <si>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</si>
  <si>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</si>
  <si>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</si>
  <si>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</si>
  <si>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</si>
  <si>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</si>
  <si>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</si>
  <si>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</si>
  <si>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</si>
  <si>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</si>
  <si>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</si>
  <si>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</si>
  <si>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</si>
  <si>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</si>
  <si>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</si>
  <si>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</si>
  <si>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</si>
  <si>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</si>
  <si>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</si>
  <si>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</si>
  <si>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</si>
  <si>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</si>
  <si>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</si>
  <si>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</si>
  <si>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</si>
  <si>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</si>
  <si>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</si>
  <si>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</si>
  <si>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</si>
  <si>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</si>
  <si>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</si>
  <si>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</si>
  <si>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</si>
  <si>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</si>
  <si>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</si>
  <si>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</si>
  <si>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</si>
  <si>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</si>
  <si>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</si>
  <si>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</si>
  <si>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</si>
  <si>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</si>
  <si>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</si>
  <si>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</si>
  <si>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</si>
  <si>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</si>
  <si>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</si>
  <si>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</si>
  <si>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</si>
  <si>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</si>
  <si>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</si>
  <si>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</si>
  <si>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</si>
  <si>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</si>
  <si>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</si>
  <si>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</si>
  <si>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</si>
  <si>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</si>
  <si>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</si>
  <si>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</si>
  <si>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</si>
  <si>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</si>
  <si>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</si>
  <si>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</si>
  <si>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</si>
  <si>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</si>
  <si>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</si>
  <si>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</si>
  <si>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</si>
  <si>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</si>
  <si>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</si>
  <si>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</si>
  <si>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</si>
  <si>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</si>
  <si>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</si>
  <si>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</si>
  <si>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</si>
  <si>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</si>
  <si>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</si>
  <si>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</si>
  <si>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</si>
  <si>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</si>
  <si>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</si>
  <si>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</si>
  <si>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</si>
  <si>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</si>
  <si>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</si>
  <si>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</si>
  <si>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</si>
  <si>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</si>
  <si>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</si>
  <si>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</si>
  <si>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</si>
  <si>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</si>
  <si>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</si>
  <si>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</si>
  <si>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</si>
  <si>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</si>
  <si>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</si>
  <si>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</si>
  <si>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</si>
  <si>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</si>
  <si>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</si>
  <si>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</si>
  <si>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</si>
  <si>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</si>
  <si>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</si>
  <si>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</si>
  <si>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</si>
  <si>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</si>
  <si>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</si>
  <si>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</si>
  <si>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</si>
  <si>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</si>
  <si>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</si>
  <si>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</si>
  <si>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</si>
  <si>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</si>
  <si>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</si>
  <si>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</si>
  <si>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</si>
  <si>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</si>
  <si>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</si>
  <si>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</si>
  <si>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</si>
  <si>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</si>
  <si>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</si>
  <si>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</si>
  <si>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</si>
  <si>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</si>
  <si>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</si>
  <si>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</si>
  <si>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</si>
  <si>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</si>
  <si>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</si>
  <si>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</si>
  <si>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</si>
  <si>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</si>
  <si>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</si>
  <si>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</si>
  <si>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</si>
  <si>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</si>
  <si>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</si>
  <si>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</si>
  <si>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</si>
  <si>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</si>
  <si>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</si>
  <si>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</si>
  <si>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</si>
  <si>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</si>
  <si>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</si>
  <si>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</si>
  <si>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</si>
  <si>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</si>
  <si>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</si>
  <si>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</si>
  <si>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</si>
  <si>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</si>
  <si>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</si>
  <si>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</si>
  <si>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</si>
  <si>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</si>
  <si>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</si>
  <si>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</si>
  <si>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</si>
  <si>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</si>
  <si>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</si>
  <si>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</si>
  <si>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</si>
  <si>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</si>
  <si>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</si>
  <si>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</si>
  <si>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</si>
  <si>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</si>
  <si>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</si>
  <si>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</si>
  <si>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</si>
  <si>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</si>
  <si>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</si>
  <si>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</si>
  <si>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</si>
  <si>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</si>
  <si>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</si>
  <si>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</si>
  <si>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</si>
  <si>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</si>
  <si>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</si>
  <si>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</si>
  <si>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</si>
  <si>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</si>
  <si>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</si>
  <si>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</si>
  <si>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</si>
  <si>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</si>
  <si>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</si>
  <si>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</si>
  <si>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</si>
  <si>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</si>
  <si>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</si>
  <si>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</si>
  <si>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</si>
  <si>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</si>
  <si>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</si>
  <si>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</si>
  <si>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</si>
  <si>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</si>
  <si>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</si>
  <si>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</si>
  <si>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</si>
  <si>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</si>
  <si>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</si>
  <si>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</si>
  <si>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</si>
  <si>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</si>
  <si>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</si>
  <si>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</si>
  <si>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</si>
  <si>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</si>
  <si>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</si>
  <si>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</si>
  <si>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</si>
  <si>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</si>
  <si>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</si>
  <si>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</si>
  <si>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</si>
  <si>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</si>
  <si>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</si>
  <si>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</si>
  <si>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</si>
  <si>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</si>
  <si>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</si>
  <si>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</si>
  <si>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</si>
  <si>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</si>
  <si>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</si>
  <si>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</si>
  <si>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</si>
  <si>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</si>
  <si>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</si>
  <si>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</si>
  <si>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</si>
  <si>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</si>
  <si>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</si>
  <si>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</si>
  <si>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</si>
  <si>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</si>
  <si>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</si>
  <si>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</si>
  <si>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</si>
  <si>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</si>
  <si>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</si>
  <si>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</si>
  <si>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</si>
  <si>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</si>
  <si>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</si>
  <si>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</si>
  <si>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</si>
  <si>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</si>
  <si>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</si>
  <si>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</si>
  <si>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</si>
  <si>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</si>
  <si>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</si>
  <si>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</si>
  <si>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</si>
  <si>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</si>
  <si>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</si>
  <si>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</si>
  <si>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</si>
  <si>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</si>
  <si>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</si>
  <si>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</si>
  <si>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647.</t>
  </si>
  <si>
    <t>646.</t>
  </si>
  <si>
    <t>645.</t>
  </si>
  <si>
    <t>644.</t>
  </si>
  <si>
    <t>643.</t>
  </si>
  <si>
    <t>642.</t>
  </si>
  <si>
    <t>641.</t>
  </si>
  <si>
    <t>640.</t>
  </si>
  <si>
    <t>639.</t>
  </si>
  <si>
    <t>638.</t>
  </si>
  <si>
    <t>637.</t>
  </si>
  <si>
    <t>636.</t>
  </si>
  <si>
    <t>635.</t>
  </si>
  <si>
    <t>634.</t>
  </si>
  <si>
    <t>633.</t>
  </si>
  <si>
    <t>632.</t>
  </si>
  <si>
    <t>631.</t>
  </si>
  <si>
    <t>630.</t>
  </si>
  <si>
    <t>629.</t>
  </si>
  <si>
    <t>628.</t>
  </si>
  <si>
    <t>627.</t>
  </si>
  <si>
    <t>626.</t>
  </si>
  <si>
    <t>625.</t>
  </si>
  <si>
    <t>624.</t>
  </si>
  <si>
    <t>623.</t>
  </si>
  <si>
    <t>622.</t>
  </si>
  <si>
    <t>621.</t>
  </si>
  <si>
    <t>620.</t>
  </si>
  <si>
    <t>619.</t>
  </si>
  <si>
    <t>618.</t>
  </si>
  <si>
    <t>617.</t>
  </si>
  <si>
    <t>616.</t>
  </si>
  <si>
    <t>615.</t>
  </si>
  <si>
    <t>614.</t>
  </si>
  <si>
    <t>613.</t>
  </si>
  <si>
    <t>612.</t>
  </si>
  <si>
    <t>611.</t>
  </si>
  <si>
    <t>610.</t>
  </si>
  <si>
    <t>609.</t>
  </si>
  <si>
    <t>608.</t>
  </si>
  <si>
    <t>607.</t>
  </si>
  <si>
    <t>606.</t>
  </si>
  <si>
    <t>605.</t>
  </si>
  <si>
    <t>604.</t>
  </si>
  <si>
    <t>603.</t>
  </si>
  <si>
    <t>602.</t>
  </si>
  <si>
    <t>601.</t>
  </si>
  <si>
    <t>600.</t>
  </si>
  <si>
    <t>599.</t>
  </si>
  <si>
    <t>598.</t>
  </si>
  <si>
    <t>597.</t>
  </si>
  <si>
    <t>596.</t>
  </si>
  <si>
    <t>595.</t>
  </si>
  <si>
    <t>594.</t>
  </si>
  <si>
    <t>593.</t>
  </si>
  <si>
    <t>592.</t>
  </si>
  <si>
    <t>591.</t>
  </si>
  <si>
    <t>590.</t>
  </si>
  <si>
    <t>589.</t>
  </si>
  <si>
    <t>588.</t>
  </si>
  <si>
    <t>587.</t>
  </si>
  <si>
    <t>586.</t>
  </si>
  <si>
    <t>585.</t>
  </si>
  <si>
    <t>584.</t>
  </si>
  <si>
    <t>583.</t>
  </si>
  <si>
    <t>582.</t>
  </si>
  <si>
    <t>581.</t>
  </si>
  <si>
    <t>580.</t>
  </si>
  <si>
    <t>579.</t>
  </si>
  <si>
    <t>578.</t>
  </si>
  <si>
    <t>577.</t>
  </si>
  <si>
    <t>576.</t>
  </si>
  <si>
    <t>575.</t>
  </si>
  <si>
    <t>574.</t>
  </si>
  <si>
    <t>573.</t>
  </si>
  <si>
    <t>572.</t>
  </si>
  <si>
    <t>571.</t>
  </si>
  <si>
    <t>570.</t>
  </si>
  <si>
    <t>569.</t>
  </si>
  <si>
    <t>568.</t>
  </si>
  <si>
    <t>567.</t>
  </si>
  <si>
    <t>566.</t>
  </si>
  <si>
    <t>565.</t>
  </si>
  <si>
    <t>564.</t>
  </si>
  <si>
    <t>563.</t>
  </si>
  <si>
    <t>562.</t>
  </si>
  <si>
    <t>561.</t>
  </si>
  <si>
    <t>560.</t>
  </si>
  <si>
    <t>559.</t>
  </si>
  <si>
    <t>558.</t>
  </si>
  <si>
    <t>557.</t>
  </si>
  <si>
    <t>556.</t>
  </si>
  <si>
    <t>555.</t>
  </si>
  <si>
    <t>554.</t>
  </si>
  <si>
    <t>553.</t>
  </si>
  <si>
    <t>552.</t>
  </si>
  <si>
    <t>551.</t>
  </si>
  <si>
    <t>550.</t>
  </si>
  <si>
    <t>549.</t>
  </si>
  <si>
    <t>548.</t>
  </si>
  <si>
    <t>547.</t>
  </si>
  <si>
    <t>546.</t>
  </si>
  <si>
    <t>545.</t>
  </si>
  <si>
    <t>544.</t>
  </si>
  <si>
    <t>543.</t>
  </si>
  <si>
    <t>542.</t>
  </si>
  <si>
    <t>541.</t>
  </si>
  <si>
    <t>540.</t>
  </si>
  <si>
    <t>539.</t>
  </si>
  <si>
    <t>538.</t>
  </si>
  <si>
    <t>537.</t>
  </si>
  <si>
    <t>536.</t>
  </si>
  <si>
    <t>535.</t>
  </si>
  <si>
    <t>534.</t>
  </si>
  <si>
    <t>533.</t>
  </si>
  <si>
    <t>532.</t>
  </si>
  <si>
    <t>531.</t>
  </si>
  <si>
    <t>530.</t>
  </si>
  <si>
    <t>529.</t>
  </si>
  <si>
    <t>528.</t>
  </si>
  <si>
    <t>527.</t>
  </si>
  <si>
    <t>526.</t>
  </si>
  <si>
    <t>525.</t>
  </si>
  <si>
    <t>524.</t>
  </si>
  <si>
    <t>523.</t>
  </si>
  <si>
    <t>522.</t>
  </si>
  <si>
    <t>521.</t>
  </si>
  <si>
    <t>520.</t>
  </si>
  <si>
    <t>519.</t>
  </si>
  <si>
    <t>518.</t>
  </si>
  <si>
    <t>517.</t>
  </si>
  <si>
    <t>516.</t>
  </si>
  <si>
    <t>515.</t>
  </si>
  <si>
    <t>514.</t>
  </si>
  <si>
    <t>513.</t>
  </si>
  <si>
    <t>512.</t>
  </si>
  <si>
    <t>511.</t>
  </si>
  <si>
    <t>510.</t>
  </si>
  <si>
    <t>509.</t>
  </si>
  <si>
    <t>508.</t>
  </si>
  <si>
    <t>507.</t>
  </si>
  <si>
    <t>506.</t>
  </si>
  <si>
    <t>505.</t>
  </si>
  <si>
    <t>504.</t>
  </si>
  <si>
    <t>503.</t>
  </si>
  <si>
    <t>502.</t>
  </si>
  <si>
    <t>501.</t>
  </si>
  <si>
    <t>500.</t>
  </si>
  <si>
    <t>499.</t>
  </si>
  <si>
    <t>498.</t>
  </si>
  <si>
    <t>497.</t>
  </si>
  <si>
    <t>496.</t>
  </si>
  <si>
    <t>495.</t>
  </si>
  <si>
    <t>494.</t>
  </si>
  <si>
    <t>493.</t>
  </si>
  <si>
    <t>492.</t>
  </si>
  <si>
    <t>491.</t>
  </si>
  <si>
    <t>490.</t>
  </si>
  <si>
    <t>489.</t>
  </si>
  <si>
    <t>488.</t>
  </si>
  <si>
    <t>487.</t>
  </si>
  <si>
    <t>486.</t>
  </si>
  <si>
    <t>485.</t>
  </si>
  <si>
    <t>484.</t>
  </si>
  <si>
    <t>483.</t>
  </si>
  <si>
    <t>482.</t>
  </si>
  <si>
    <t>481.</t>
  </si>
  <si>
    <t>480.</t>
  </si>
  <si>
    <t>479.</t>
  </si>
  <si>
    <t>478.</t>
  </si>
  <si>
    <t>477.</t>
  </si>
  <si>
    <t>476.</t>
  </si>
  <si>
    <t>475.</t>
  </si>
  <si>
    <t>474.</t>
  </si>
  <si>
    <t>473.</t>
  </si>
  <si>
    <t>472.</t>
  </si>
  <si>
    <t>471.</t>
  </si>
  <si>
    <t>470.</t>
  </si>
  <si>
    <t>469.</t>
  </si>
  <si>
    <t>468.</t>
  </si>
  <si>
    <t>467.</t>
  </si>
  <si>
    <t>466.</t>
  </si>
  <si>
    <t>465.</t>
  </si>
  <si>
    <t>464.</t>
  </si>
  <si>
    <t>463.</t>
  </si>
  <si>
    <t>462.</t>
  </si>
  <si>
    <t>461.</t>
  </si>
  <si>
    <t>460.</t>
  </si>
  <si>
    <t>459.</t>
  </si>
  <si>
    <t>458.</t>
  </si>
  <si>
    <t>457.</t>
  </si>
  <si>
    <t>456.</t>
  </si>
  <si>
    <t>455.</t>
  </si>
  <si>
    <t>454.</t>
  </si>
  <si>
    <t>453.</t>
  </si>
  <si>
    <t>452.</t>
  </si>
  <si>
    <t>451.</t>
  </si>
  <si>
    <t>450.</t>
  </si>
  <si>
    <t>448.</t>
  </si>
  <si>
    <t>447.</t>
  </si>
  <si>
    <t>446.</t>
  </si>
  <si>
    <t>445.</t>
  </si>
  <si>
    <t>444.</t>
  </si>
  <si>
    <t>443.</t>
  </si>
  <si>
    <t>442.</t>
  </si>
  <si>
    <t>441.</t>
  </si>
  <si>
    <t>440.</t>
  </si>
  <si>
    <t>439.</t>
  </si>
  <si>
    <t>438.</t>
  </si>
  <si>
    <t>437.</t>
  </si>
  <si>
    <t>436.</t>
  </si>
  <si>
    <t>435.</t>
  </si>
  <si>
    <t>434.</t>
  </si>
  <si>
    <t>433.</t>
  </si>
  <si>
    <t>432.</t>
  </si>
  <si>
    <t>431.</t>
  </si>
  <si>
    <t>430.</t>
  </si>
  <si>
    <t>429.</t>
  </si>
  <si>
    <t>428.</t>
  </si>
  <si>
    <t>427.</t>
  </si>
  <si>
    <t>426.</t>
  </si>
  <si>
    <t>425.</t>
  </si>
  <si>
    <t>424.</t>
  </si>
  <si>
    <t>423.</t>
  </si>
  <si>
    <t>422.</t>
  </si>
  <si>
    <t>421.</t>
  </si>
  <si>
    <t>420.</t>
  </si>
  <si>
    <t>419.</t>
  </si>
  <si>
    <t>418.</t>
  </si>
  <si>
    <t>417.</t>
  </si>
  <si>
    <t>416.</t>
  </si>
  <si>
    <t>415.</t>
  </si>
  <si>
    <t>414.</t>
  </si>
  <si>
    <t>413.</t>
  </si>
  <si>
    <t>412.</t>
  </si>
  <si>
    <t>411.</t>
  </si>
  <si>
    <t>410.</t>
  </si>
  <si>
    <t>409.</t>
  </si>
  <si>
    <t>408.</t>
  </si>
  <si>
    <t>407.</t>
  </si>
  <si>
    <t>406.</t>
  </si>
  <si>
    <t>405.</t>
  </si>
  <si>
    <t>404.</t>
  </si>
  <si>
    <t>403.</t>
  </si>
  <si>
    <t>402.</t>
  </si>
  <si>
    <t>401.</t>
  </si>
  <si>
    <t>400.</t>
  </si>
  <si>
    <t>399.</t>
  </si>
  <si>
    <t>398.</t>
  </si>
  <si>
    <t>397.</t>
  </si>
  <si>
    <t>396.</t>
  </si>
  <si>
    <t>395.</t>
  </si>
  <si>
    <t>394.</t>
  </si>
  <si>
    <t>393.</t>
  </si>
  <si>
    <t>392.</t>
  </si>
  <si>
    <t>391.</t>
  </si>
  <si>
    <t>390.</t>
  </si>
  <si>
    <t>389.</t>
  </si>
  <si>
    <t>388.</t>
  </si>
  <si>
    <t>387.</t>
  </si>
  <si>
    <t>386.</t>
  </si>
  <si>
    <t>385.</t>
  </si>
  <si>
    <t>п.Тёсово-Нетыльский, Новый пер., д.2</t>
  </si>
  <si>
    <t>п.Тёсово-Нетыльский, Новый пер., д.3</t>
  </si>
  <si>
    <t>п.Тёсово-Нетыльский, ул. Пионерская., д.6</t>
  </si>
  <si>
    <t>п.Тёсово-Нетыльский,ул. Советская, д.1</t>
  </si>
  <si>
    <t>п.Тёсово-Нетыльский,ул. Советская, д.2</t>
  </si>
  <si>
    <t>п.Тёсово-Нетыльский,ул. Советская, д.2в</t>
  </si>
  <si>
    <t>п.Тёсово-Нетыльский, ул. Тесовская, д.1</t>
  </si>
  <si>
    <t>п.Тёсово-Нетыльский, ул. Школьная, д.13</t>
  </si>
  <si>
    <t>с. Зарубино, ул.Пролетарская, д.9</t>
  </si>
  <si>
    <t xml:space="preserve">Воскресенский бульвар, д.7 </t>
  </si>
  <si>
    <t>Воскресенский бульвар, д.1</t>
  </si>
  <si>
    <t>Воскресенский бульвар, д.17/22</t>
  </si>
  <si>
    <t>р.п.Крестцы, ул.Островская, д.27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</si>
</sst>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_р_._-;\-* #,##0_р_._-;_-* &quot;-&quot;??_р_._-;_-@_-"/>
    <numFmt numFmtId="165" formatCode="_-* #,##0.000000_р_._-;\-* #,##0.000000_р_._-;_-* &quot;-&quot;??_р_._-;_-@_-"/>
    <numFmt numFmtId="166" formatCode="0.0"/>
    <numFmt numFmtId="167" formatCode="#,##0.00_ ;\-#,##0.0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top" wrapText="1"/>
    </xf>
    <xf numFmtId="43" fontId="7" fillId="0" borderId="0" xfId="0" applyNumberFormat="1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0" fontId="7" fillId="0" borderId="0" xfId="0" applyFont="1" applyBorder="1"/>
    <xf numFmtId="4" fontId="5" fillId="0" borderId="0" xfId="0" applyNumberFormat="1" applyFont="1" applyBorder="1"/>
    <xf numFmtId="0" fontId="5" fillId="0" borderId="0" xfId="0" applyNumberFormat="1" applyFont="1" applyBorder="1"/>
    <xf numFmtId="3" fontId="3" fillId="0" borderId="0" xfId="0" applyNumberFormat="1" applyFont="1" applyBorder="1"/>
    <xf numFmtId="4" fontId="3" fillId="0" borderId="0" xfId="0" applyNumberFormat="1" applyFont="1" applyBorder="1"/>
    <xf numFmtId="0" fontId="8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0" fontId="3" fillId="0" borderId="2" xfId="0" applyFont="1" applyBorder="1"/>
    <xf numFmtId="0" fontId="7" fillId="0" borderId="2" xfId="0" applyFont="1" applyBorder="1"/>
    <xf numFmtId="0" fontId="5" fillId="0" borderId="2" xfId="2" applyFont="1" applyFill="1" applyBorder="1" applyAlignment="1">
      <alignment horizontal="left" vertical="top"/>
    </xf>
    <xf numFmtId="0" fontId="6" fillId="0" borderId="2" xfId="2" applyFont="1" applyFill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center" textRotation="90" wrapText="1"/>
    </xf>
    <xf numFmtId="4" fontId="4" fillId="0" borderId="2" xfId="0" applyNumberFormat="1" applyFont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64" fontId="3" fillId="0" borderId="0" xfId="0" applyNumberFormat="1" applyFont="1" applyBorder="1"/>
    <xf numFmtId="165" fontId="3" fillId="0" borderId="0" xfId="0" applyNumberFormat="1" applyFont="1" applyBorder="1"/>
    <xf numFmtId="0" fontId="7" fillId="0" borderId="0" xfId="0" applyFont="1" applyBorder="1"/>
    <xf numFmtId="1" fontId="6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2" fontId="5" fillId="0" borderId="2" xfId="2" applyNumberFormat="1" applyFont="1" applyFill="1" applyBorder="1" applyAlignment="1">
      <alignment horizontal="center" vertical="top"/>
    </xf>
    <xf numFmtId="2" fontId="6" fillId="0" borderId="2" xfId="2" applyNumberFormat="1" applyFont="1" applyFill="1" applyBorder="1" applyAlignment="1">
      <alignment horizontal="center" vertical="top"/>
    </xf>
    <xf numFmtId="2" fontId="3" fillId="0" borderId="0" xfId="0" applyNumberFormat="1" applyFont="1" applyBorder="1"/>
    <xf numFmtId="0" fontId="5" fillId="0" borderId="2" xfId="2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Fill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43" fontId="7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2" borderId="0" xfId="0" applyFont="1" applyFill="1" applyBorder="1"/>
    <xf numFmtId="0" fontId="7" fillId="2" borderId="0" xfId="0" applyFont="1" applyFill="1" applyBorder="1"/>
    <xf numFmtId="1" fontId="5" fillId="0" borderId="2" xfId="2" applyNumberFormat="1" applyFont="1" applyFill="1" applyBorder="1" applyAlignment="1">
      <alignment horizontal="center" vertical="top"/>
    </xf>
    <xf numFmtId="0" fontId="5" fillId="2" borderId="0" xfId="0" applyFont="1" applyFill="1" applyBorder="1"/>
    <xf numFmtId="0" fontId="5" fillId="0" borderId="2" xfId="2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/>
    <xf numFmtId="43" fontId="7" fillId="0" borderId="0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6" fillId="2" borderId="2" xfId="2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3" borderId="0" xfId="0" applyFont="1" applyFill="1" applyBorder="1"/>
    <xf numFmtId="2" fontId="7" fillId="0" borderId="0" xfId="0" applyNumberFormat="1" applyFont="1" applyBorder="1"/>
    <xf numFmtId="0" fontId="13" fillId="0" borderId="0" xfId="0" applyFont="1" applyAlignment="1">
      <alignment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2" fontId="6" fillId="0" borderId="5" xfId="2" applyNumberFormat="1" applyFont="1" applyFill="1" applyBorder="1" applyAlignment="1">
      <alignment horizontal="center" vertical="top"/>
    </xf>
    <xf numFmtId="2" fontId="5" fillId="0" borderId="2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/>
    </xf>
    <xf numFmtId="0" fontId="6" fillId="0" borderId="2" xfId="2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2" fontId="6" fillId="4" borderId="2" xfId="2" applyNumberFormat="1" applyFont="1" applyFill="1" applyBorder="1" applyAlignment="1">
      <alignment horizontal="center" vertical="top"/>
    </xf>
    <xf numFmtId="0" fontId="6" fillId="4" borderId="2" xfId="2" applyFont="1" applyFill="1" applyBorder="1" applyAlignment="1">
      <alignment horizontal="center" vertical="top"/>
    </xf>
    <xf numFmtId="0" fontId="5" fillId="4" borderId="2" xfId="2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center" vertical="top"/>
    </xf>
    <xf numFmtId="2" fontId="5" fillId="4" borderId="2" xfId="2" applyNumberFormat="1" applyFont="1" applyFill="1" applyBorder="1" applyAlignment="1">
      <alignment horizontal="center" vertical="top"/>
    </xf>
    <xf numFmtId="4" fontId="5" fillId="4" borderId="2" xfId="1" applyNumberFormat="1" applyFont="1" applyFill="1" applyBorder="1" applyAlignment="1">
      <alignment horizontal="center" vertical="top" wrapText="1"/>
    </xf>
    <xf numFmtId="0" fontId="5" fillId="4" borderId="2" xfId="2" applyFont="1" applyFill="1" applyBorder="1" applyAlignment="1">
      <alignment horizontal="left" vertical="top"/>
    </xf>
    <xf numFmtId="11" fontId="5" fillId="4" borderId="2" xfId="2" applyNumberFormat="1" applyFont="1" applyFill="1" applyBorder="1" applyAlignment="1">
      <alignment horizontal="center" vertical="top"/>
    </xf>
    <xf numFmtId="0" fontId="5" fillId="4" borderId="2" xfId="0" applyNumberFormat="1" applyFont="1" applyFill="1" applyBorder="1" applyAlignment="1">
      <alignment horizontal="center" vertical="top"/>
    </xf>
    <xf numFmtId="2" fontId="5" fillId="4" borderId="2" xfId="1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/>
    <xf numFmtId="0" fontId="6" fillId="4" borderId="2" xfId="0" applyFont="1" applyFill="1" applyBorder="1" applyAlignment="1">
      <alignment vertical="top" wrapText="1"/>
    </xf>
    <xf numFmtId="166" fontId="5" fillId="4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/>
    <xf numFmtId="0" fontId="6" fillId="4" borderId="2" xfId="2" applyFont="1" applyFill="1" applyBorder="1" applyAlignment="1">
      <alignment horizontal="center" vertical="top" wrapText="1"/>
    </xf>
    <xf numFmtId="0" fontId="5" fillId="4" borderId="0" xfId="0" applyFont="1" applyFill="1" applyBorder="1"/>
    <xf numFmtId="166" fontId="5" fillId="4" borderId="2" xfId="2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wrapText="1"/>
    </xf>
    <xf numFmtId="3" fontId="5" fillId="4" borderId="2" xfId="1" applyNumberFormat="1" applyFont="1" applyFill="1" applyBorder="1" applyAlignment="1">
      <alignment horizontal="center" vertical="top" wrapText="1"/>
    </xf>
    <xf numFmtId="0" fontId="5" fillId="4" borderId="2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 vertical="top" wrapText="1"/>
    </xf>
    <xf numFmtId="2" fontId="5" fillId="4" borderId="2" xfId="2" applyNumberFormat="1" applyFont="1" applyFill="1" applyBorder="1" applyAlignment="1">
      <alignment horizontal="center" vertical="top" wrapText="1"/>
    </xf>
    <xf numFmtId="166" fontId="5" fillId="4" borderId="2" xfId="2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/>
    </xf>
    <xf numFmtId="43" fontId="7" fillId="4" borderId="0" xfId="0" applyNumberFormat="1" applyFont="1" applyFill="1" applyBorder="1"/>
    <xf numFmtId="164" fontId="3" fillId="4" borderId="0" xfId="0" applyNumberFormat="1" applyFont="1" applyFill="1" applyBorder="1"/>
    <xf numFmtId="4" fontId="5" fillId="4" borderId="2" xfId="0" applyNumberFormat="1" applyFont="1" applyFill="1" applyBorder="1"/>
    <xf numFmtId="0" fontId="5" fillId="4" borderId="2" xfId="0" applyFont="1" applyFill="1" applyBorder="1" applyAlignment="1">
      <alignment horizontal="left" vertical="top" wrapText="1"/>
    </xf>
    <xf numFmtId="0" fontId="5" fillId="4" borderId="6" xfId="2" applyFont="1" applyFill="1" applyBorder="1" applyAlignment="1">
      <alignment horizontal="center" vertical="top"/>
    </xf>
    <xf numFmtId="2" fontId="6" fillId="4" borderId="5" xfId="2" applyNumberFormat="1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6" fillId="4" borderId="2" xfId="2" applyFont="1" applyFill="1" applyBorder="1" applyAlignment="1">
      <alignment vertical="top"/>
    </xf>
    <xf numFmtId="0" fontId="5" fillId="0" borderId="2" xfId="0" applyNumberFormat="1" applyFont="1" applyBorder="1" applyAlignment="1">
      <alignment horizontal="center" vertical="top" wrapText="1"/>
    </xf>
    <xf numFmtId="0" fontId="3" fillId="4" borderId="0" xfId="0" applyFont="1" applyFill="1" applyBorder="1"/>
    <xf numFmtId="0" fontId="6" fillId="4" borderId="2" xfId="2" applyNumberFormat="1" applyFont="1" applyFill="1" applyBorder="1" applyAlignment="1">
      <alignment horizontal="center" vertical="top"/>
    </xf>
    <xf numFmtId="165" fontId="3" fillId="4" borderId="0" xfId="0" applyNumberFormat="1" applyFont="1" applyFill="1" applyBorder="1"/>
    <xf numFmtId="0" fontId="7" fillId="4" borderId="0" xfId="0" applyFont="1" applyFill="1" applyBorder="1"/>
    <xf numFmtId="0" fontId="6" fillId="0" borderId="2" xfId="2" applyFont="1" applyFill="1" applyBorder="1" applyAlignment="1">
      <alignment horizontal="left" vertical="top" wrapText="1"/>
    </xf>
    <xf numFmtId="0" fontId="6" fillId="4" borderId="2" xfId="2" applyFont="1" applyFill="1" applyBorder="1" applyAlignment="1">
      <alignment horizontal="left" vertical="top" wrapText="1"/>
    </xf>
    <xf numFmtId="2" fontId="5" fillId="4" borderId="2" xfId="2" applyNumberFormat="1" applyFont="1" applyFill="1" applyBorder="1" applyAlignment="1">
      <alignment horizontal="center" vertical="center"/>
    </xf>
    <xf numFmtId="2" fontId="5" fillId="0" borderId="2" xfId="2" applyNumberFormat="1" applyFont="1" applyFill="1" applyBorder="1" applyAlignment="1">
      <alignment horizontal="center" vertical="center"/>
    </xf>
    <xf numFmtId="2" fontId="6" fillId="0" borderId="2" xfId="2" applyNumberFormat="1" applyFont="1" applyFill="1" applyBorder="1" applyAlignment="1">
      <alignment horizontal="center" vertical="center"/>
    </xf>
    <xf numFmtId="2" fontId="6" fillId="4" borderId="2" xfId="2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2" fontId="5" fillId="4" borderId="5" xfId="2" applyNumberFormat="1" applyFont="1" applyFill="1" applyBorder="1" applyAlignment="1">
      <alignment horizontal="center" vertical="top"/>
    </xf>
    <xf numFmtId="0" fontId="5" fillId="4" borderId="2" xfId="0" applyNumberFormat="1" applyFont="1" applyFill="1" applyBorder="1"/>
    <xf numFmtId="0" fontId="5" fillId="0" borderId="2" xfId="0" applyNumberFormat="1" applyFont="1" applyBorder="1"/>
    <xf numFmtId="0" fontId="5" fillId="4" borderId="2" xfId="2" applyNumberFormat="1" applyFont="1" applyFill="1" applyBorder="1" applyAlignment="1">
      <alignment horizontal="center" vertical="top"/>
    </xf>
    <xf numFmtId="0" fontId="5" fillId="4" borderId="2" xfId="2" applyNumberFormat="1" applyFont="1" applyFill="1" applyBorder="1" applyAlignment="1">
      <alignment horizontal="center" vertical="top" wrapText="1"/>
    </xf>
    <xf numFmtId="0" fontId="5" fillId="4" borderId="2" xfId="0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167" fontId="5" fillId="4" borderId="2" xfId="0" applyNumberFormat="1" applyFont="1" applyFill="1" applyBorder="1" applyAlignment="1">
      <alignment horizont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2" fontId="16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right" vertical="top" wrapText="1"/>
    </xf>
    <xf numFmtId="4" fontId="5" fillId="0" borderId="2" xfId="0" applyNumberFormat="1" applyFont="1" applyBorder="1" applyAlignment="1">
      <alignment vertical="top"/>
    </xf>
    <xf numFmtId="49" fontId="14" fillId="4" borderId="2" xfId="0" applyNumberFormat="1" applyFont="1" applyFill="1" applyBorder="1" applyAlignment="1">
      <alignment horizontal="center" vertical="top"/>
    </xf>
    <xf numFmtId="4" fontId="5" fillId="4" borderId="2" xfId="0" applyNumberFormat="1" applyFont="1" applyFill="1" applyBorder="1" applyAlignment="1">
      <alignment vertical="top"/>
    </xf>
    <xf numFmtId="0" fontId="17" fillId="4" borderId="2" xfId="0" applyFont="1" applyFill="1" applyBorder="1" applyAlignment="1">
      <alignment vertical="center" wrapText="1"/>
    </xf>
    <xf numFmtId="2" fontId="5" fillId="0" borderId="2" xfId="0" applyNumberFormat="1" applyFont="1" applyBorder="1"/>
    <xf numFmtId="2" fontId="5" fillId="0" borderId="2" xfId="0" applyNumberFormat="1" applyFont="1" applyFill="1" applyBorder="1"/>
    <xf numFmtId="2" fontId="6" fillId="4" borderId="2" xfId="0" applyNumberFormat="1" applyFont="1" applyFill="1" applyBorder="1"/>
    <xf numFmtId="2" fontId="5" fillId="4" borderId="2" xfId="0" applyNumberFormat="1" applyFont="1" applyFill="1" applyBorder="1"/>
    <xf numFmtId="2" fontId="6" fillId="0" borderId="2" xfId="0" applyNumberFormat="1" applyFont="1" applyBorder="1"/>
    <xf numFmtId="2" fontId="5" fillId="2" borderId="2" xfId="0" applyNumberFormat="1" applyFont="1" applyFill="1" applyBorder="1"/>
    <xf numFmtId="0" fontId="18" fillId="0" borderId="2" xfId="2" applyFont="1" applyFill="1" applyBorder="1" applyAlignment="1">
      <alignment vertical="top"/>
    </xf>
    <xf numFmtId="2" fontId="5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top"/>
    </xf>
    <xf numFmtId="0" fontId="17" fillId="0" borderId="2" xfId="0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top"/>
    </xf>
    <xf numFmtId="2" fontId="19" fillId="0" borderId="2" xfId="2" applyNumberFormat="1" applyFont="1" applyBorder="1" applyAlignment="1">
      <alignment horizontal="center" vertical="center"/>
    </xf>
    <xf numFmtId="2" fontId="19" fillId="0" borderId="2" xfId="2" applyNumberFormat="1" applyFont="1" applyBorder="1" applyAlignment="1">
      <alignment horizontal="center" vertical="top"/>
    </xf>
    <xf numFmtId="0" fontId="5" fillId="4" borderId="1" xfId="2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2" applyNumberFormat="1" applyFont="1" applyAlignment="1">
      <alignment horizontal="center" vertical="top"/>
    </xf>
    <xf numFmtId="2" fontId="6" fillId="4" borderId="2" xfId="2" applyNumberFormat="1" applyFont="1" applyFill="1" applyBorder="1" applyAlignment="1">
      <alignment horizontal="center" vertical="top" wrapText="1"/>
    </xf>
    <xf numFmtId="2" fontId="6" fillId="0" borderId="2" xfId="2" applyNumberFormat="1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vertical="top"/>
    </xf>
    <xf numFmtId="2" fontId="5" fillId="0" borderId="2" xfId="0" applyNumberFormat="1" applyFont="1" applyBorder="1" applyAlignment="1">
      <alignment vertical="top"/>
    </xf>
    <xf numFmtId="2" fontId="19" fillId="0" borderId="0" xfId="2" applyNumberFormat="1" applyFont="1" applyBorder="1" applyAlignment="1">
      <alignment horizontal="center" vertical="center"/>
    </xf>
    <xf numFmtId="2" fontId="5" fillId="0" borderId="0" xfId="0" applyNumberFormat="1" applyFont="1" applyBorder="1"/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0" borderId="1" xfId="0" applyNumberFormat="1" applyFont="1" applyBorder="1" applyAlignment="1">
      <alignment horizontal="center" vertical="center" textRotation="90" wrapText="1"/>
    </xf>
    <xf numFmtId="4" fontId="4" fillId="0" borderId="8" xfId="0" applyNumberFormat="1" applyFont="1" applyBorder="1" applyAlignment="1">
      <alignment horizontal="center" vertical="center" textRotation="90" wrapText="1"/>
    </xf>
    <xf numFmtId="4" fontId="4" fillId="0" borderId="6" xfId="0" applyNumberFormat="1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6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  <cellStyle name="Финансов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A689"/>
  <sheetViews>
    <sheetView view="pageBreakPreview" zoomScale="77" zoomScaleNormal="75" zoomScaleSheetLayoutView="77" workbookViewId="0">
      <selection activeCell="U16" sqref="U16"/>
    </sheetView>
  </sheetViews>
  <sheetFormatPr defaultColWidth="8.85546875" defaultRowHeight="15.75" x14ac:dyDescent="0.25"/>
  <cols>
    <col min="1" max="1" width="5" style="10" customWidth="1"/>
    <col min="2" max="2" width="48.7109375" style="10" customWidth="1"/>
    <col min="3" max="3" width="8.140625" style="10" customWidth="1"/>
    <col min="4" max="4" width="6.5703125" style="10" customWidth="1"/>
    <col min="5" max="5" width="12.42578125" style="10" customWidth="1"/>
    <col min="6" max="7" width="6.140625" style="10" customWidth="1"/>
    <col min="8" max="9" width="13" style="10" customWidth="1"/>
    <col min="10" max="10" width="14.5703125" style="10" customWidth="1"/>
    <col min="11" max="11" width="11.140625" style="10" customWidth="1"/>
    <col min="12" max="12" width="15.28515625" style="10" customWidth="1"/>
    <col min="13" max="13" width="7.85546875" style="10" customWidth="1"/>
    <col min="14" max="14" width="8.5703125" style="17" customWidth="1"/>
    <col min="15" max="15" width="7.7109375" style="10" customWidth="1"/>
    <col min="16" max="16" width="14.28515625" style="10" customWidth="1"/>
    <col min="17" max="17" width="12.7109375" style="10" hidden="1" customWidth="1"/>
    <col min="18" max="19" width="11.140625" style="16" customWidth="1"/>
    <col min="20" max="20" width="8.5703125" style="16" customWidth="1"/>
    <col min="21" max="21" width="15.140625" style="10" customWidth="1"/>
    <col min="22" max="23" width="14.140625" style="10" customWidth="1"/>
    <col min="24" max="24" width="12.140625" style="10" customWidth="1"/>
    <col min="25" max="25" width="13.5703125" style="10" customWidth="1"/>
    <col min="26" max="26" width="11.140625" style="10" customWidth="1"/>
    <col min="27" max="16384" width="8.85546875" style="10"/>
  </cols>
  <sheetData>
    <row r="1" spans="1:20" ht="15" customHeight="1" x14ac:dyDescent="0.25">
      <c r="O1" s="34"/>
      <c r="P1" s="34"/>
      <c r="Q1" s="38" t="s">
        <v>62</v>
      </c>
      <c r="R1" s="38"/>
      <c r="S1" s="10"/>
    </row>
    <row r="2" spans="1:20" ht="15" customHeight="1" x14ac:dyDescent="0.25">
      <c r="O2" s="34"/>
      <c r="P2" s="37" t="s">
        <v>64</v>
      </c>
      <c r="Q2" s="37"/>
      <c r="R2" s="10"/>
      <c r="S2" s="10"/>
    </row>
    <row r="3" spans="1:20" ht="15.6" customHeight="1" x14ac:dyDescent="0.25">
      <c r="P3" s="37" t="s">
        <v>65</v>
      </c>
      <c r="Q3" s="36"/>
      <c r="R3" s="36"/>
      <c r="S3" s="36"/>
    </row>
    <row r="4" spans="1:20" ht="15.6" customHeight="1" x14ac:dyDescent="0.25">
      <c r="O4" s="34"/>
      <c r="P4" s="37" t="s">
        <v>63</v>
      </c>
      <c r="Q4" s="36"/>
      <c r="R4" s="36"/>
      <c r="S4" s="36"/>
    </row>
    <row r="5" spans="1:20" ht="15" customHeight="1" x14ac:dyDescent="0.25">
      <c r="O5" s="34"/>
      <c r="P5" s="35"/>
      <c r="Q5" s="35"/>
      <c r="R5" s="35"/>
      <c r="S5" s="35"/>
    </row>
    <row r="6" spans="1:20" ht="15" customHeight="1" x14ac:dyDescent="0.3">
      <c r="A6" s="223" t="s">
        <v>66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"/>
    </row>
    <row r="7" spans="1:20" ht="15" customHeight="1" x14ac:dyDescent="0.3">
      <c r="A7" s="224" t="s">
        <v>0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"/>
    </row>
    <row r="8" spans="1:20" s="3" customFormat="1" ht="15" customHeight="1" x14ac:dyDescent="0.3">
      <c r="A8" s="224" t="s">
        <v>168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"/>
    </row>
    <row r="9" spans="1:20" s="3" customFormat="1" ht="18.75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3" customFormat="1" ht="15" customHeight="1" x14ac:dyDescent="0.25">
      <c r="A10" s="225" t="s">
        <v>77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</row>
    <row r="11" spans="1:20" s="3" customFormat="1" ht="15" customHeight="1" x14ac:dyDescent="0.25">
      <c r="A11" s="225" t="s">
        <v>67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</row>
    <row r="12" spans="1:20" s="3" customFormat="1" ht="15" customHeight="1" x14ac:dyDescent="0.25">
      <c r="A12" s="225" t="s">
        <v>169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</row>
    <row r="14" spans="1:20" s="4" customFormat="1" ht="32.450000000000003" customHeight="1" x14ac:dyDescent="0.3">
      <c r="A14" s="226" t="s">
        <v>1</v>
      </c>
      <c r="B14" s="226" t="s">
        <v>114</v>
      </c>
      <c r="C14" s="217" t="s">
        <v>2</v>
      </c>
      <c r="D14" s="218"/>
      <c r="E14" s="214" t="s">
        <v>3</v>
      </c>
      <c r="F14" s="214" t="s">
        <v>4</v>
      </c>
      <c r="G14" s="214" t="s">
        <v>5</v>
      </c>
      <c r="H14" s="214" t="s">
        <v>6</v>
      </c>
      <c r="I14" s="217" t="s">
        <v>7</v>
      </c>
      <c r="J14" s="218"/>
      <c r="K14" s="219" t="s">
        <v>780</v>
      </c>
      <c r="L14" s="217" t="s">
        <v>9</v>
      </c>
      <c r="M14" s="222"/>
      <c r="N14" s="222"/>
      <c r="O14" s="222"/>
      <c r="P14" s="222"/>
      <c r="Q14" s="218"/>
      <c r="R14" s="229" t="s">
        <v>10</v>
      </c>
      <c r="S14" s="214" t="s">
        <v>115</v>
      </c>
      <c r="T14" s="230" t="s">
        <v>11</v>
      </c>
    </row>
    <row r="15" spans="1:20" s="4" customFormat="1" ht="67.349999999999994" customHeight="1" x14ac:dyDescent="0.3">
      <c r="A15" s="227"/>
      <c r="B15" s="227"/>
      <c r="C15" s="214" t="s">
        <v>12</v>
      </c>
      <c r="D15" s="214" t="s">
        <v>13</v>
      </c>
      <c r="E15" s="215"/>
      <c r="F15" s="215"/>
      <c r="G15" s="215"/>
      <c r="H15" s="215"/>
      <c r="I15" s="214" t="s">
        <v>14</v>
      </c>
      <c r="J15" s="214" t="s">
        <v>15</v>
      </c>
      <c r="K15" s="220"/>
      <c r="L15" s="214" t="s">
        <v>14</v>
      </c>
      <c r="M15" s="233" t="s">
        <v>16</v>
      </c>
      <c r="N15" s="234"/>
      <c r="O15" s="234"/>
      <c r="P15" s="234"/>
      <c r="Q15" s="235"/>
      <c r="R15" s="229"/>
      <c r="S15" s="215"/>
      <c r="T15" s="231"/>
    </row>
    <row r="16" spans="1:20" s="4" customFormat="1" ht="135" customHeight="1" x14ac:dyDescent="0.3">
      <c r="A16" s="227"/>
      <c r="B16" s="227"/>
      <c r="C16" s="215"/>
      <c r="D16" s="215"/>
      <c r="E16" s="215"/>
      <c r="F16" s="215"/>
      <c r="G16" s="215"/>
      <c r="H16" s="216"/>
      <c r="I16" s="216"/>
      <c r="J16" s="216"/>
      <c r="K16" s="221"/>
      <c r="L16" s="216"/>
      <c r="M16" s="31" t="s">
        <v>779</v>
      </c>
      <c r="N16" s="31" t="s">
        <v>17</v>
      </c>
      <c r="O16" s="56" t="s">
        <v>18</v>
      </c>
      <c r="P16" s="56" t="s">
        <v>19</v>
      </c>
      <c r="Q16" s="56" t="s">
        <v>20</v>
      </c>
      <c r="R16" s="229"/>
      <c r="S16" s="216"/>
      <c r="T16" s="231"/>
    </row>
    <row r="17" spans="1:21" s="4" customFormat="1" ht="15" customHeight="1" x14ac:dyDescent="0.3">
      <c r="A17" s="228"/>
      <c r="B17" s="228"/>
      <c r="C17" s="216"/>
      <c r="D17" s="216"/>
      <c r="E17" s="216"/>
      <c r="F17" s="216"/>
      <c r="G17" s="216"/>
      <c r="H17" s="57" t="s">
        <v>21</v>
      </c>
      <c r="I17" s="57" t="s">
        <v>21</v>
      </c>
      <c r="J17" s="57" t="s">
        <v>21</v>
      </c>
      <c r="K17" s="57" t="s">
        <v>22</v>
      </c>
      <c r="L17" s="57" t="s">
        <v>23</v>
      </c>
      <c r="M17" s="57" t="s">
        <v>23</v>
      </c>
      <c r="N17" s="57" t="s">
        <v>23</v>
      </c>
      <c r="O17" s="57" t="s">
        <v>23</v>
      </c>
      <c r="P17" s="57" t="s">
        <v>23</v>
      </c>
      <c r="Q17" s="57" t="s">
        <v>23</v>
      </c>
      <c r="R17" s="32" t="s">
        <v>24</v>
      </c>
      <c r="S17" s="32" t="s">
        <v>24</v>
      </c>
      <c r="T17" s="232"/>
    </row>
    <row r="18" spans="1:21" x14ac:dyDescent="0.25">
      <c r="A18" s="60">
        <v>1</v>
      </c>
      <c r="B18" s="60">
        <v>2</v>
      </c>
      <c r="C18" s="60">
        <v>3</v>
      </c>
      <c r="D18" s="60">
        <v>4</v>
      </c>
      <c r="E18" s="60">
        <v>5</v>
      </c>
      <c r="F18" s="60">
        <v>6</v>
      </c>
      <c r="G18" s="60">
        <v>7</v>
      </c>
      <c r="H18" s="60">
        <v>8</v>
      </c>
      <c r="I18" s="60">
        <v>9</v>
      </c>
      <c r="J18" s="60">
        <v>10</v>
      </c>
      <c r="K18" s="8">
        <v>11</v>
      </c>
      <c r="L18" s="60">
        <v>12</v>
      </c>
      <c r="M18" s="60">
        <v>13</v>
      </c>
      <c r="N18" s="8">
        <v>14</v>
      </c>
      <c r="O18" s="60">
        <v>15</v>
      </c>
      <c r="P18" s="60">
        <v>16</v>
      </c>
      <c r="Q18" s="60">
        <v>17</v>
      </c>
      <c r="R18" s="60">
        <v>17</v>
      </c>
      <c r="S18" s="9">
        <v>18</v>
      </c>
      <c r="T18" s="9">
        <v>19</v>
      </c>
    </row>
    <row r="19" spans="1:21" ht="21" customHeight="1" x14ac:dyDescent="0.25">
      <c r="A19" s="121"/>
      <c r="B19" s="119" t="s">
        <v>57</v>
      </c>
      <c r="C19" s="105"/>
      <c r="D19" s="133"/>
      <c r="E19" s="105"/>
      <c r="F19" s="105"/>
      <c r="G19" s="105"/>
      <c r="H19" s="107">
        <f>SUM(H20+H27+H82+H107+H110+H115+H124+H138+H148+H153+H162+H207+H261+H285+H306+H308+H315+H368+H374+H379+H404+H419)</f>
        <v>855695.59000000008</v>
      </c>
      <c r="I19" s="107">
        <f>SUM(I20+I27+I82+I107+I110+I115+I124+I138+I148+I153+I162+I207+I261+I285+I306+I308+I315+I368+I374+I379+I404+I419)</f>
        <v>263351.16000000003</v>
      </c>
      <c r="J19" s="107">
        <f>SUM(J20+J27+J82+J107+J110+J115+J124+J138+J148+J153+J162+J207+J261+J285+J306+J308+J315+J368+J374+J379+K404+J419)</f>
        <v>201858.24</v>
      </c>
      <c r="K19" s="144">
        <f>SUM(K20+K27+K82+K107+K110+K115+K124+K138+K148+K153+K162+K207+K261+K285+K306+K308+K315+K368+K374+K379+K404+K419)</f>
        <v>32035</v>
      </c>
      <c r="L19" s="107">
        <f>SUM(L20+L27+L82+L107+L110+L115+L124+L138+L148+L153+L162+L207+L261+L285+L306+L308+L315+L368+L374+L379+L404+L419)</f>
        <v>568204918.43999982</v>
      </c>
      <c r="M19" s="107"/>
      <c r="N19" s="107"/>
      <c r="O19" s="107"/>
      <c r="P19" s="107">
        <f>SUM(L20+L27+L82+L107+L110+L115+L124+L138+L148+L153+L162+L207+L261+L285+L306+L308+L315+L368+L374+L379+L404+L419)</f>
        <v>568204918.43999982</v>
      </c>
      <c r="Q19" s="108" t="s">
        <v>61</v>
      </c>
      <c r="R19" s="117"/>
      <c r="S19" s="117"/>
      <c r="T19" s="105"/>
      <c r="U19" s="213"/>
    </row>
    <row r="20" spans="1:21" ht="21" customHeight="1" x14ac:dyDescent="0.25">
      <c r="A20" s="121"/>
      <c r="B20" s="132" t="s">
        <v>79</v>
      </c>
      <c r="C20" s="105"/>
      <c r="D20" s="133"/>
      <c r="E20" s="105"/>
      <c r="F20" s="105"/>
      <c r="G20" s="105"/>
      <c r="H20" s="107">
        <f>SUM(H21:H26)</f>
        <v>2452.6</v>
      </c>
      <c r="I20" s="107">
        <f>SUM(I21:I26)</f>
        <v>2219.6999999999998</v>
      </c>
      <c r="J20" s="107">
        <f>SUM(J21:J26)</f>
        <v>1050.0999999999999</v>
      </c>
      <c r="K20" s="144">
        <f>SUM(K21:K26)</f>
        <v>103</v>
      </c>
      <c r="L20" s="107">
        <f>SUM(L21:L26)</f>
        <v>2308312.4900000002</v>
      </c>
      <c r="M20" s="107"/>
      <c r="N20" s="107"/>
      <c r="O20" s="107"/>
      <c r="P20" s="107">
        <f>SUM(P21:P26)</f>
        <v>2308312.4900000002</v>
      </c>
      <c r="Q20" s="108" t="s">
        <v>61</v>
      </c>
      <c r="R20" s="117"/>
      <c r="S20" s="117"/>
      <c r="T20" s="105"/>
    </row>
    <row r="21" spans="1:21" ht="21" customHeight="1" x14ac:dyDescent="0.25">
      <c r="A21" s="105" t="s">
        <v>82</v>
      </c>
      <c r="B21" s="109" t="s">
        <v>341</v>
      </c>
      <c r="C21" s="105">
        <v>1950</v>
      </c>
      <c r="D21" s="110"/>
      <c r="E21" s="105" t="s">
        <v>60</v>
      </c>
      <c r="F21" s="105">
        <v>1</v>
      </c>
      <c r="G21" s="105">
        <v>2</v>
      </c>
      <c r="H21" s="111">
        <v>146</v>
      </c>
      <c r="I21" s="111">
        <v>140</v>
      </c>
      <c r="J21" s="111">
        <v>132.19999999999999</v>
      </c>
      <c r="K21" s="159">
        <v>11</v>
      </c>
      <c r="L21" s="111">
        <v>803112.72</v>
      </c>
      <c r="M21" s="107"/>
      <c r="N21" s="107"/>
      <c r="O21" s="107"/>
      <c r="P21" s="111">
        <f>L21</f>
        <v>803112.72</v>
      </c>
      <c r="Q21" s="108" t="s">
        <v>61</v>
      </c>
      <c r="R21" s="117">
        <f>L21/H21</f>
        <v>5500.77205479452</v>
      </c>
      <c r="S21" s="117">
        <v>6731.14</v>
      </c>
      <c r="T21" s="182" t="s">
        <v>108</v>
      </c>
    </row>
    <row r="22" spans="1:21" ht="21" customHeight="1" x14ac:dyDescent="0.25">
      <c r="A22" s="105" t="s">
        <v>83</v>
      </c>
      <c r="B22" s="109" t="s">
        <v>342</v>
      </c>
      <c r="C22" s="105">
        <v>1960</v>
      </c>
      <c r="D22" s="110"/>
      <c r="E22" s="105" t="s">
        <v>59</v>
      </c>
      <c r="F22" s="105">
        <v>2</v>
      </c>
      <c r="G22" s="105">
        <v>1</v>
      </c>
      <c r="H22" s="111">
        <v>554.5</v>
      </c>
      <c r="I22" s="111">
        <v>540.5</v>
      </c>
      <c r="J22" s="111">
        <v>222.5</v>
      </c>
      <c r="K22" s="159">
        <v>18</v>
      </c>
      <c r="L22" s="111">
        <v>48986</v>
      </c>
      <c r="M22" s="107"/>
      <c r="N22" s="107"/>
      <c r="O22" s="107"/>
      <c r="P22" s="111">
        <v>48986</v>
      </c>
      <c r="Q22" s="108"/>
      <c r="R22" s="117">
        <f>AVERAGE(L22/H22)</f>
        <v>88.342651036970238</v>
      </c>
      <c r="S22" s="117">
        <v>6731.14</v>
      </c>
      <c r="T22" s="182" t="s">
        <v>108</v>
      </c>
    </row>
    <row r="23" spans="1:21" ht="21" customHeight="1" x14ac:dyDescent="0.25">
      <c r="A23" s="105" t="s">
        <v>88</v>
      </c>
      <c r="B23" s="109" t="s">
        <v>343</v>
      </c>
      <c r="C23" s="105">
        <v>1954</v>
      </c>
      <c r="D23" s="110"/>
      <c r="E23" s="105" t="s">
        <v>60</v>
      </c>
      <c r="F23" s="105">
        <v>2</v>
      </c>
      <c r="G23" s="105">
        <v>1</v>
      </c>
      <c r="H23" s="111">
        <v>406</v>
      </c>
      <c r="I23" s="111">
        <v>387.8</v>
      </c>
      <c r="J23" s="111">
        <v>229.1</v>
      </c>
      <c r="K23" s="159">
        <v>9</v>
      </c>
      <c r="L23" s="111">
        <v>704192.73</v>
      </c>
      <c r="M23" s="107"/>
      <c r="N23" s="107"/>
      <c r="O23" s="107"/>
      <c r="P23" s="111">
        <f>L23</f>
        <v>704192.73</v>
      </c>
      <c r="Q23" s="108"/>
      <c r="R23" s="117">
        <f>AVERAGE(L23/H23)</f>
        <v>1734.4648522167488</v>
      </c>
      <c r="S23" s="117">
        <v>6731.14</v>
      </c>
      <c r="T23" s="182" t="s">
        <v>108</v>
      </c>
    </row>
    <row r="24" spans="1:21" ht="21" customHeight="1" x14ac:dyDescent="0.25">
      <c r="A24" s="105" t="s">
        <v>89</v>
      </c>
      <c r="B24" s="109" t="s">
        <v>345</v>
      </c>
      <c r="C24" s="105">
        <v>1955</v>
      </c>
      <c r="D24" s="110"/>
      <c r="E24" s="105" t="s">
        <v>60</v>
      </c>
      <c r="F24" s="105">
        <v>2</v>
      </c>
      <c r="G24" s="105">
        <v>1</v>
      </c>
      <c r="H24" s="111">
        <v>404.7</v>
      </c>
      <c r="I24" s="111">
        <v>319.39999999999998</v>
      </c>
      <c r="J24" s="111">
        <v>158.19999999999999</v>
      </c>
      <c r="K24" s="159">
        <v>12</v>
      </c>
      <c r="L24" s="111">
        <v>48986</v>
      </c>
      <c r="M24" s="107"/>
      <c r="N24" s="107"/>
      <c r="O24" s="107"/>
      <c r="P24" s="111">
        <v>48986</v>
      </c>
      <c r="Q24" s="108"/>
      <c r="R24" s="117">
        <f>AVERAGE(L24/H24)</f>
        <v>121.04274771435632</v>
      </c>
      <c r="S24" s="117">
        <v>6731.14</v>
      </c>
      <c r="T24" s="182" t="s">
        <v>108</v>
      </c>
    </row>
    <row r="25" spans="1:21" ht="21" customHeight="1" x14ac:dyDescent="0.25">
      <c r="A25" s="105" t="s">
        <v>90</v>
      </c>
      <c r="B25" s="109" t="s">
        <v>344</v>
      </c>
      <c r="C25" s="105">
        <v>1969</v>
      </c>
      <c r="D25" s="110"/>
      <c r="E25" s="105" t="s">
        <v>59</v>
      </c>
      <c r="F25" s="105">
        <v>2</v>
      </c>
      <c r="G25" s="105">
        <v>2</v>
      </c>
      <c r="H25" s="111">
        <v>327.8</v>
      </c>
      <c r="I25" s="111">
        <v>296.39999999999998</v>
      </c>
      <c r="J25" s="111">
        <v>207</v>
      </c>
      <c r="K25" s="159">
        <v>16</v>
      </c>
      <c r="L25" s="111">
        <v>528301.34</v>
      </c>
      <c r="M25" s="107"/>
      <c r="N25" s="107"/>
      <c r="O25" s="107"/>
      <c r="P25" s="111">
        <f>L25</f>
        <v>528301.34</v>
      </c>
      <c r="Q25" s="108"/>
      <c r="R25" s="117">
        <f>AVERAGE(L25/H25)</f>
        <v>1611.6575350823671</v>
      </c>
      <c r="S25" s="117">
        <v>6731.14</v>
      </c>
      <c r="T25" s="182" t="s">
        <v>108</v>
      </c>
    </row>
    <row r="26" spans="1:21" ht="21" customHeight="1" x14ac:dyDescent="0.25">
      <c r="A26" s="105" t="s">
        <v>91</v>
      </c>
      <c r="B26" s="109" t="s">
        <v>346</v>
      </c>
      <c r="C26" s="105">
        <v>1984</v>
      </c>
      <c r="D26" s="110"/>
      <c r="E26" s="105" t="s">
        <v>59</v>
      </c>
      <c r="F26" s="105">
        <v>1</v>
      </c>
      <c r="G26" s="105">
        <v>2</v>
      </c>
      <c r="H26" s="111">
        <v>613.6</v>
      </c>
      <c r="I26" s="111">
        <v>535.6</v>
      </c>
      <c r="J26" s="111">
        <v>101.1</v>
      </c>
      <c r="K26" s="159">
        <v>37</v>
      </c>
      <c r="L26" s="111">
        <v>174733.7</v>
      </c>
      <c r="M26" s="107"/>
      <c r="N26" s="107"/>
      <c r="O26" s="107"/>
      <c r="P26" s="111">
        <f>L26</f>
        <v>174733.7</v>
      </c>
      <c r="Q26" s="108" t="s">
        <v>61</v>
      </c>
      <c r="R26" s="117">
        <f>L26/H26</f>
        <v>284.76808996088658</v>
      </c>
      <c r="S26" s="117">
        <v>6731.14</v>
      </c>
      <c r="T26" s="182" t="s">
        <v>123</v>
      </c>
    </row>
    <row r="27" spans="1:21" ht="21" customHeight="1" x14ac:dyDescent="0.25">
      <c r="A27" s="105"/>
      <c r="B27" s="132" t="s">
        <v>80</v>
      </c>
      <c r="C27" s="105"/>
      <c r="D27" s="110"/>
      <c r="E27" s="105"/>
      <c r="F27" s="105"/>
      <c r="G27" s="105"/>
      <c r="H27" s="107">
        <f>SUM(H28:H81)</f>
        <v>54194.580000000016</v>
      </c>
      <c r="I27" s="107">
        <f>SUM(I28:I81)</f>
        <v>35445.649999999994</v>
      </c>
      <c r="J27" s="107">
        <f>SUM(J28:J81)</f>
        <v>31695.040000000001</v>
      </c>
      <c r="K27" s="144">
        <f>SUM(K28:K81)</f>
        <v>1631</v>
      </c>
      <c r="L27" s="107">
        <f>SUM(L28:L81)</f>
        <v>40247925.479999997</v>
      </c>
      <c r="M27" s="107"/>
      <c r="N27" s="107"/>
      <c r="O27" s="107"/>
      <c r="P27" s="107">
        <f>SUM(P28:P81)</f>
        <v>38698312</v>
      </c>
      <c r="Q27" s="108" t="s">
        <v>61</v>
      </c>
      <c r="R27" s="117"/>
      <c r="S27" s="117"/>
      <c r="T27" s="182"/>
    </row>
    <row r="28" spans="1:21" ht="21" customHeight="1" x14ac:dyDescent="0.25">
      <c r="A28" s="105" t="s">
        <v>92</v>
      </c>
      <c r="B28" s="109" t="s">
        <v>303</v>
      </c>
      <c r="C28" s="105">
        <v>1965</v>
      </c>
      <c r="D28" s="110"/>
      <c r="E28" s="105" t="s">
        <v>60</v>
      </c>
      <c r="F28" s="105">
        <v>2</v>
      </c>
      <c r="G28" s="105">
        <v>1</v>
      </c>
      <c r="H28" s="111">
        <v>266.7</v>
      </c>
      <c r="I28" s="111">
        <v>157.6</v>
      </c>
      <c r="J28" s="111">
        <v>111.2</v>
      </c>
      <c r="K28" s="159">
        <v>15</v>
      </c>
      <c r="L28" s="111">
        <v>720000</v>
      </c>
      <c r="M28" s="111"/>
      <c r="N28" s="111"/>
      <c r="O28" s="111"/>
      <c r="P28" s="111">
        <v>720000</v>
      </c>
      <c r="Q28" s="110"/>
      <c r="R28" s="117">
        <f>(L28/H28)</f>
        <v>2699.6625421822273</v>
      </c>
      <c r="S28" s="117">
        <v>6731.14</v>
      </c>
      <c r="T28" s="182" t="s">
        <v>108</v>
      </c>
    </row>
    <row r="29" spans="1:21" s="77" customFormat="1" ht="21" customHeight="1" x14ac:dyDescent="0.25">
      <c r="A29" s="105" t="s">
        <v>93</v>
      </c>
      <c r="B29" s="113" t="s">
        <v>254</v>
      </c>
      <c r="C29" s="105">
        <v>1979</v>
      </c>
      <c r="D29" s="110"/>
      <c r="E29" s="105" t="s">
        <v>59</v>
      </c>
      <c r="F29" s="105">
        <v>2</v>
      </c>
      <c r="G29" s="105">
        <v>2</v>
      </c>
      <c r="H29" s="111">
        <v>764</v>
      </c>
      <c r="I29" s="111">
        <v>446</v>
      </c>
      <c r="J29" s="111">
        <v>446</v>
      </c>
      <c r="K29" s="159">
        <v>43</v>
      </c>
      <c r="L29" s="111">
        <v>1375200</v>
      </c>
      <c r="M29" s="107"/>
      <c r="N29" s="107"/>
      <c r="O29" s="107"/>
      <c r="P29" s="111">
        <f>L29</f>
        <v>1375200</v>
      </c>
      <c r="Q29" s="108" t="s">
        <v>61</v>
      </c>
      <c r="R29" s="117">
        <f>L29/H29</f>
        <v>1800</v>
      </c>
      <c r="S29" s="117">
        <v>6731.14</v>
      </c>
      <c r="T29" s="182" t="s">
        <v>108</v>
      </c>
    </row>
    <row r="30" spans="1:21" ht="21" customHeight="1" x14ac:dyDescent="0.25">
      <c r="A30" s="105" t="s">
        <v>782</v>
      </c>
      <c r="B30" s="113" t="s">
        <v>255</v>
      </c>
      <c r="C30" s="105">
        <v>1990</v>
      </c>
      <c r="D30" s="110"/>
      <c r="E30" s="105" t="s">
        <v>76</v>
      </c>
      <c r="F30" s="105">
        <v>2</v>
      </c>
      <c r="G30" s="105">
        <v>4</v>
      </c>
      <c r="H30" s="111">
        <v>1129.2</v>
      </c>
      <c r="I30" s="111">
        <v>1070.2</v>
      </c>
      <c r="J30" s="111">
        <v>1070.2</v>
      </c>
      <c r="K30" s="159">
        <v>35</v>
      </c>
      <c r="L30" s="111">
        <v>530933</v>
      </c>
      <c r="M30" s="107"/>
      <c r="N30" s="107"/>
      <c r="O30" s="107"/>
      <c r="P30" s="111">
        <v>530933</v>
      </c>
      <c r="Q30" s="108" t="s">
        <v>61</v>
      </c>
      <c r="R30" s="117">
        <f t="shared" ref="R30:R49" si="0">L30/H30</f>
        <v>470.18508678710589</v>
      </c>
      <c r="S30" s="117">
        <v>6731.14</v>
      </c>
      <c r="T30" s="182" t="s">
        <v>123</v>
      </c>
    </row>
    <row r="31" spans="1:21" ht="21" customHeight="1" x14ac:dyDescent="0.25">
      <c r="A31" s="105" t="s">
        <v>94</v>
      </c>
      <c r="B31" s="113" t="s">
        <v>256</v>
      </c>
      <c r="C31" s="105">
        <v>1959</v>
      </c>
      <c r="D31" s="110"/>
      <c r="E31" s="105" t="s">
        <v>59</v>
      </c>
      <c r="F31" s="105">
        <v>2</v>
      </c>
      <c r="G31" s="105">
        <v>2</v>
      </c>
      <c r="H31" s="111">
        <v>790</v>
      </c>
      <c r="I31" s="111">
        <v>508.1</v>
      </c>
      <c r="J31" s="111">
        <v>508.1</v>
      </c>
      <c r="K31" s="159">
        <v>21</v>
      </c>
      <c r="L31" s="111">
        <v>394800</v>
      </c>
      <c r="M31" s="107"/>
      <c r="N31" s="107"/>
      <c r="O31" s="107"/>
      <c r="P31" s="111">
        <v>394800</v>
      </c>
      <c r="Q31" s="108" t="s">
        <v>61</v>
      </c>
      <c r="R31" s="117">
        <f t="shared" si="0"/>
        <v>499.74683544303798</v>
      </c>
      <c r="S31" s="117">
        <v>6731.14</v>
      </c>
      <c r="T31" s="182" t="s">
        <v>108</v>
      </c>
    </row>
    <row r="32" spans="1:21" ht="21" customHeight="1" x14ac:dyDescent="0.25">
      <c r="A32" s="105" t="s">
        <v>95</v>
      </c>
      <c r="B32" s="113" t="s">
        <v>257</v>
      </c>
      <c r="C32" s="105">
        <v>1977</v>
      </c>
      <c r="D32" s="110"/>
      <c r="E32" s="105" t="s">
        <v>59</v>
      </c>
      <c r="F32" s="105">
        <v>2</v>
      </c>
      <c r="G32" s="105">
        <v>2</v>
      </c>
      <c r="H32" s="111">
        <v>761.2</v>
      </c>
      <c r="I32" s="111">
        <v>436.6</v>
      </c>
      <c r="J32" s="111">
        <v>294</v>
      </c>
      <c r="K32" s="159">
        <v>22</v>
      </c>
      <c r="L32" s="111">
        <v>144828</v>
      </c>
      <c r="M32" s="107"/>
      <c r="N32" s="107"/>
      <c r="O32" s="107"/>
      <c r="P32" s="111">
        <v>144828</v>
      </c>
      <c r="Q32" s="108" t="s">
        <v>61</v>
      </c>
      <c r="R32" s="117">
        <f t="shared" si="0"/>
        <v>190.26274303730949</v>
      </c>
      <c r="S32" s="117">
        <v>6731.14</v>
      </c>
      <c r="T32" s="182" t="s">
        <v>123</v>
      </c>
    </row>
    <row r="33" spans="1:20" ht="21" customHeight="1" x14ac:dyDescent="0.25">
      <c r="A33" s="105" t="s">
        <v>96</v>
      </c>
      <c r="B33" s="113" t="s">
        <v>258</v>
      </c>
      <c r="C33" s="105">
        <v>1980</v>
      </c>
      <c r="D33" s="110"/>
      <c r="E33" s="105" t="s">
        <v>59</v>
      </c>
      <c r="F33" s="105">
        <v>2</v>
      </c>
      <c r="G33" s="105">
        <v>3</v>
      </c>
      <c r="H33" s="111">
        <v>783.9</v>
      </c>
      <c r="I33" s="111">
        <v>438.4</v>
      </c>
      <c r="J33" s="111">
        <v>131.19999999999999</v>
      </c>
      <c r="K33" s="159">
        <v>32</v>
      </c>
      <c r="L33" s="111">
        <v>163769</v>
      </c>
      <c r="M33" s="107"/>
      <c r="N33" s="107"/>
      <c r="O33" s="107"/>
      <c r="P33" s="111">
        <v>163769</v>
      </c>
      <c r="Q33" s="108" t="s">
        <v>61</v>
      </c>
      <c r="R33" s="117">
        <f t="shared" si="0"/>
        <v>208.91567802015564</v>
      </c>
      <c r="S33" s="117">
        <v>6731.14</v>
      </c>
      <c r="T33" s="182" t="s">
        <v>123</v>
      </c>
    </row>
    <row r="34" spans="1:20" ht="21" customHeight="1" x14ac:dyDescent="0.25">
      <c r="A34" s="105" t="s">
        <v>98</v>
      </c>
      <c r="B34" s="113" t="s">
        <v>259</v>
      </c>
      <c r="C34" s="105">
        <v>1985</v>
      </c>
      <c r="D34" s="110"/>
      <c r="E34" s="105" t="s">
        <v>59</v>
      </c>
      <c r="F34" s="105">
        <v>2</v>
      </c>
      <c r="G34" s="105">
        <v>3</v>
      </c>
      <c r="H34" s="111">
        <v>943.2</v>
      </c>
      <c r="I34" s="111">
        <v>608.1</v>
      </c>
      <c r="J34" s="111">
        <v>608.1</v>
      </c>
      <c r="K34" s="159">
        <v>27</v>
      </c>
      <c r="L34" s="111">
        <v>407088</v>
      </c>
      <c r="M34" s="107"/>
      <c r="N34" s="107"/>
      <c r="O34" s="107"/>
      <c r="P34" s="111">
        <v>407088</v>
      </c>
      <c r="Q34" s="108" t="s">
        <v>61</v>
      </c>
      <c r="R34" s="117">
        <f t="shared" si="0"/>
        <v>431.60305343511448</v>
      </c>
      <c r="S34" s="117">
        <v>6731.14</v>
      </c>
      <c r="T34" s="182" t="s">
        <v>123</v>
      </c>
    </row>
    <row r="35" spans="1:20" ht="21" customHeight="1" x14ac:dyDescent="0.25">
      <c r="A35" s="105" t="s">
        <v>97</v>
      </c>
      <c r="B35" s="113" t="s">
        <v>260</v>
      </c>
      <c r="C35" s="105">
        <v>1985</v>
      </c>
      <c r="D35" s="110"/>
      <c r="E35" s="105" t="s">
        <v>59</v>
      </c>
      <c r="F35" s="105">
        <v>2</v>
      </c>
      <c r="G35" s="105">
        <v>3</v>
      </c>
      <c r="H35" s="111">
        <v>844.5</v>
      </c>
      <c r="I35" s="111">
        <v>771.1</v>
      </c>
      <c r="J35" s="111">
        <v>771.1</v>
      </c>
      <c r="K35" s="159">
        <v>27</v>
      </c>
      <c r="L35" s="111">
        <v>407088</v>
      </c>
      <c r="M35" s="107"/>
      <c r="N35" s="107"/>
      <c r="O35" s="107"/>
      <c r="P35" s="111">
        <v>407088</v>
      </c>
      <c r="Q35" s="108" t="s">
        <v>61</v>
      </c>
      <c r="R35" s="117">
        <f t="shared" si="0"/>
        <v>482.04618117229131</v>
      </c>
      <c r="S35" s="117">
        <v>6731.14</v>
      </c>
      <c r="T35" s="182" t="s">
        <v>123</v>
      </c>
    </row>
    <row r="36" spans="1:20" ht="21" customHeight="1" x14ac:dyDescent="0.25">
      <c r="A36" s="105" t="s">
        <v>783</v>
      </c>
      <c r="B36" s="109" t="s">
        <v>261</v>
      </c>
      <c r="C36" s="105">
        <v>1932</v>
      </c>
      <c r="D36" s="110"/>
      <c r="E36" s="105" t="s">
        <v>60</v>
      </c>
      <c r="F36" s="105">
        <v>2</v>
      </c>
      <c r="G36" s="105">
        <v>1</v>
      </c>
      <c r="H36" s="111">
        <v>531.70000000000005</v>
      </c>
      <c r="I36" s="111">
        <v>251.3</v>
      </c>
      <c r="J36" s="111">
        <v>235.22</v>
      </c>
      <c r="K36" s="159">
        <v>24</v>
      </c>
      <c r="L36" s="111">
        <v>1039200</v>
      </c>
      <c r="M36" s="107"/>
      <c r="N36" s="107"/>
      <c r="O36" s="107"/>
      <c r="P36" s="111">
        <v>1039200</v>
      </c>
      <c r="Q36" s="108" t="s">
        <v>61</v>
      </c>
      <c r="R36" s="117">
        <f t="shared" si="0"/>
        <v>1954.4856121873236</v>
      </c>
      <c r="S36" s="117">
        <v>6731.14</v>
      </c>
      <c r="T36" s="182" t="s">
        <v>108</v>
      </c>
    </row>
    <row r="37" spans="1:20" ht="21" customHeight="1" x14ac:dyDescent="0.25">
      <c r="A37" s="105" t="s">
        <v>784</v>
      </c>
      <c r="B37" s="109" t="s">
        <v>262</v>
      </c>
      <c r="C37" s="105">
        <v>1954</v>
      </c>
      <c r="D37" s="110"/>
      <c r="E37" s="105" t="s">
        <v>304</v>
      </c>
      <c r="F37" s="105">
        <v>2</v>
      </c>
      <c r="G37" s="105">
        <v>2</v>
      </c>
      <c r="H37" s="111">
        <v>673.3</v>
      </c>
      <c r="I37" s="111">
        <v>613.4</v>
      </c>
      <c r="J37" s="111">
        <v>613.4</v>
      </c>
      <c r="K37" s="159">
        <v>25</v>
      </c>
      <c r="L37" s="111">
        <v>1248000</v>
      </c>
      <c r="M37" s="107"/>
      <c r="N37" s="107"/>
      <c r="O37" s="107"/>
      <c r="P37" s="111">
        <v>1248000</v>
      </c>
      <c r="Q37" s="108" t="s">
        <v>61</v>
      </c>
      <c r="R37" s="117">
        <f t="shared" si="0"/>
        <v>1853.5571067874648</v>
      </c>
      <c r="S37" s="117">
        <v>6731.14</v>
      </c>
      <c r="T37" s="182" t="s">
        <v>108</v>
      </c>
    </row>
    <row r="38" spans="1:20" ht="21" customHeight="1" x14ac:dyDescent="0.25">
      <c r="A38" s="105" t="s">
        <v>785</v>
      </c>
      <c r="B38" s="109" t="s">
        <v>263</v>
      </c>
      <c r="C38" s="105">
        <v>1931</v>
      </c>
      <c r="D38" s="110"/>
      <c r="E38" s="105" t="s">
        <v>60</v>
      </c>
      <c r="F38" s="105">
        <v>2</v>
      </c>
      <c r="G38" s="105">
        <v>2</v>
      </c>
      <c r="H38" s="111">
        <v>261.10000000000002</v>
      </c>
      <c r="I38" s="111">
        <v>194.3</v>
      </c>
      <c r="J38" s="111">
        <v>117.4</v>
      </c>
      <c r="K38" s="159">
        <v>7</v>
      </c>
      <c r="L38" s="111">
        <v>672000</v>
      </c>
      <c r="M38" s="107"/>
      <c r="N38" s="107"/>
      <c r="O38" s="107"/>
      <c r="P38" s="111">
        <v>672000</v>
      </c>
      <c r="Q38" s="108" t="s">
        <v>61</v>
      </c>
      <c r="R38" s="117">
        <f t="shared" si="0"/>
        <v>2573.7265415549596</v>
      </c>
      <c r="S38" s="117">
        <v>6731.14</v>
      </c>
      <c r="T38" s="182" t="s">
        <v>108</v>
      </c>
    </row>
    <row r="39" spans="1:20" s="55" customFormat="1" ht="21" customHeight="1" x14ac:dyDescent="0.25">
      <c r="A39" s="105" t="s">
        <v>786</v>
      </c>
      <c r="B39" s="109" t="s">
        <v>264</v>
      </c>
      <c r="C39" s="105">
        <v>1951</v>
      </c>
      <c r="D39" s="110"/>
      <c r="E39" s="105" t="s">
        <v>59</v>
      </c>
      <c r="F39" s="105">
        <v>2</v>
      </c>
      <c r="G39" s="105">
        <v>1</v>
      </c>
      <c r="H39" s="111">
        <v>366.1</v>
      </c>
      <c r="I39" s="111">
        <v>313.5</v>
      </c>
      <c r="J39" s="111">
        <v>209.5</v>
      </c>
      <c r="K39" s="159">
        <v>16</v>
      </c>
      <c r="L39" s="129">
        <v>1008000</v>
      </c>
      <c r="M39" s="107"/>
      <c r="N39" s="107"/>
      <c r="O39" s="107"/>
      <c r="P39" s="129">
        <v>1008000</v>
      </c>
      <c r="Q39" s="108" t="s">
        <v>61</v>
      </c>
      <c r="R39" s="117">
        <f>L39/H39</f>
        <v>2753.346080305927</v>
      </c>
      <c r="S39" s="117">
        <v>6731.14</v>
      </c>
      <c r="T39" s="182" t="s">
        <v>108</v>
      </c>
    </row>
    <row r="40" spans="1:20" s="55" customFormat="1" ht="21" customHeight="1" x14ac:dyDescent="0.25">
      <c r="A40" s="105" t="s">
        <v>787</v>
      </c>
      <c r="B40" s="109" t="s">
        <v>265</v>
      </c>
      <c r="C40" s="105">
        <v>1950</v>
      </c>
      <c r="D40" s="110"/>
      <c r="E40" s="105" t="s">
        <v>60</v>
      </c>
      <c r="F40" s="105">
        <v>2</v>
      </c>
      <c r="G40" s="105">
        <v>1</v>
      </c>
      <c r="H40" s="111">
        <v>374.5</v>
      </c>
      <c r="I40" s="111">
        <v>262.7</v>
      </c>
      <c r="J40" s="111">
        <v>117.3</v>
      </c>
      <c r="K40" s="159">
        <v>17</v>
      </c>
      <c r="L40" s="129">
        <v>784560</v>
      </c>
      <c r="M40" s="107"/>
      <c r="N40" s="107"/>
      <c r="O40" s="107"/>
      <c r="P40" s="129">
        <v>784560</v>
      </c>
      <c r="Q40" s="108" t="s">
        <v>61</v>
      </c>
      <c r="R40" s="117">
        <f t="shared" si="0"/>
        <v>2094.9532710280373</v>
      </c>
      <c r="S40" s="117">
        <v>6731.14</v>
      </c>
      <c r="T40" s="182" t="s">
        <v>108</v>
      </c>
    </row>
    <row r="41" spans="1:20" s="55" customFormat="1" ht="21" customHeight="1" x14ac:dyDescent="0.25">
      <c r="A41" s="105" t="s">
        <v>788</v>
      </c>
      <c r="B41" s="109" t="s">
        <v>266</v>
      </c>
      <c r="C41" s="105">
        <v>1945</v>
      </c>
      <c r="D41" s="110"/>
      <c r="E41" s="105" t="s">
        <v>59</v>
      </c>
      <c r="F41" s="105">
        <v>1</v>
      </c>
      <c r="G41" s="105">
        <v>1</v>
      </c>
      <c r="H41" s="111">
        <v>120.3</v>
      </c>
      <c r="I41" s="111">
        <v>102.7</v>
      </c>
      <c r="J41" s="111">
        <v>30.2</v>
      </c>
      <c r="K41" s="159">
        <v>6</v>
      </c>
      <c r="L41" s="129">
        <v>672000</v>
      </c>
      <c r="M41" s="107"/>
      <c r="N41" s="107"/>
      <c r="O41" s="107"/>
      <c r="P41" s="129">
        <v>672000</v>
      </c>
      <c r="Q41" s="108"/>
      <c r="R41" s="117">
        <f t="shared" si="0"/>
        <v>5586.0349127182044</v>
      </c>
      <c r="S41" s="117">
        <v>6731.14</v>
      </c>
      <c r="T41" s="182" t="s">
        <v>108</v>
      </c>
    </row>
    <row r="42" spans="1:20" ht="21" customHeight="1" x14ac:dyDescent="0.25">
      <c r="A42" s="105" t="s">
        <v>789</v>
      </c>
      <c r="B42" s="109" t="s">
        <v>267</v>
      </c>
      <c r="C42" s="105">
        <v>1958</v>
      </c>
      <c r="D42" s="110"/>
      <c r="E42" s="105" t="s">
        <v>59</v>
      </c>
      <c r="F42" s="105">
        <v>2</v>
      </c>
      <c r="G42" s="105">
        <v>1</v>
      </c>
      <c r="H42" s="111">
        <v>472.4</v>
      </c>
      <c r="I42" s="111">
        <v>268.3</v>
      </c>
      <c r="J42" s="111">
        <v>268.3</v>
      </c>
      <c r="K42" s="159">
        <v>13</v>
      </c>
      <c r="L42" s="111">
        <v>566400</v>
      </c>
      <c r="M42" s="107"/>
      <c r="N42" s="107"/>
      <c r="O42" s="107"/>
      <c r="P42" s="111">
        <v>566400</v>
      </c>
      <c r="Q42" s="108" t="s">
        <v>61</v>
      </c>
      <c r="R42" s="117">
        <f t="shared" si="0"/>
        <v>1198.9839119390347</v>
      </c>
      <c r="S42" s="117">
        <v>6731.14</v>
      </c>
      <c r="T42" s="182" t="s">
        <v>108</v>
      </c>
    </row>
    <row r="43" spans="1:20" ht="21" customHeight="1" x14ac:dyDescent="0.25">
      <c r="A43" s="105" t="s">
        <v>781</v>
      </c>
      <c r="B43" s="109" t="s">
        <v>268</v>
      </c>
      <c r="C43" s="105">
        <v>1981</v>
      </c>
      <c r="D43" s="110"/>
      <c r="E43" s="105" t="s">
        <v>59</v>
      </c>
      <c r="F43" s="105">
        <v>2</v>
      </c>
      <c r="G43" s="105">
        <v>2</v>
      </c>
      <c r="H43" s="111">
        <v>613.6</v>
      </c>
      <c r="I43" s="111">
        <v>566.1</v>
      </c>
      <c r="J43" s="111">
        <v>566.1</v>
      </c>
      <c r="K43" s="159">
        <v>16</v>
      </c>
      <c r="L43" s="111">
        <v>1118400</v>
      </c>
      <c r="M43" s="107"/>
      <c r="N43" s="107"/>
      <c r="O43" s="107"/>
      <c r="P43" s="111">
        <v>1118400</v>
      </c>
      <c r="Q43" s="108" t="s">
        <v>61</v>
      </c>
      <c r="R43" s="117">
        <f t="shared" si="0"/>
        <v>1822.6857887874837</v>
      </c>
      <c r="S43" s="117">
        <v>6731.14</v>
      </c>
      <c r="T43" s="182" t="s">
        <v>108</v>
      </c>
    </row>
    <row r="44" spans="1:20" s="55" customFormat="1" ht="21" customHeight="1" x14ac:dyDescent="0.25">
      <c r="A44" s="105" t="s">
        <v>792</v>
      </c>
      <c r="B44" s="109" t="s">
        <v>269</v>
      </c>
      <c r="C44" s="105">
        <v>1996</v>
      </c>
      <c r="D44" s="110"/>
      <c r="E44" s="105" t="s">
        <v>59</v>
      </c>
      <c r="F44" s="105">
        <v>3</v>
      </c>
      <c r="G44" s="105">
        <v>2</v>
      </c>
      <c r="H44" s="111">
        <v>1179.9000000000001</v>
      </c>
      <c r="I44" s="111">
        <v>1061.2</v>
      </c>
      <c r="J44" s="111">
        <v>1061.31</v>
      </c>
      <c r="K44" s="159">
        <v>44</v>
      </c>
      <c r="L44" s="129">
        <v>104339</v>
      </c>
      <c r="M44" s="107"/>
      <c r="N44" s="107"/>
      <c r="O44" s="107"/>
      <c r="P44" s="129">
        <v>104339</v>
      </c>
      <c r="Q44" s="108" t="s">
        <v>61</v>
      </c>
      <c r="R44" s="117">
        <f t="shared" si="0"/>
        <v>88.430375455547079</v>
      </c>
      <c r="S44" s="117">
        <v>6731.14</v>
      </c>
      <c r="T44" s="182" t="s">
        <v>108</v>
      </c>
    </row>
    <row r="45" spans="1:20" ht="21" customHeight="1" x14ac:dyDescent="0.25">
      <c r="A45" s="105" t="s">
        <v>793</v>
      </c>
      <c r="B45" s="109" t="s">
        <v>270</v>
      </c>
      <c r="C45" s="105">
        <v>1977</v>
      </c>
      <c r="D45" s="110"/>
      <c r="E45" s="105" t="s">
        <v>59</v>
      </c>
      <c r="F45" s="105">
        <v>2</v>
      </c>
      <c r="G45" s="105">
        <v>3</v>
      </c>
      <c r="H45" s="111">
        <v>867.1</v>
      </c>
      <c r="I45" s="111">
        <v>782.4</v>
      </c>
      <c r="J45" s="111">
        <v>782.4</v>
      </c>
      <c r="K45" s="159">
        <v>31</v>
      </c>
      <c r="L45" s="111">
        <v>123586</v>
      </c>
      <c r="M45" s="107"/>
      <c r="N45" s="107"/>
      <c r="O45" s="107"/>
      <c r="P45" s="111">
        <v>123586</v>
      </c>
      <c r="Q45" s="108" t="s">
        <v>61</v>
      </c>
      <c r="R45" s="117">
        <f t="shared" si="0"/>
        <v>142.52796678583783</v>
      </c>
      <c r="S45" s="117">
        <v>6731.14</v>
      </c>
      <c r="T45" s="182" t="s">
        <v>108</v>
      </c>
    </row>
    <row r="46" spans="1:20" ht="21" customHeight="1" x14ac:dyDescent="0.25">
      <c r="A46" s="105" t="s">
        <v>794</v>
      </c>
      <c r="B46" s="109" t="s">
        <v>271</v>
      </c>
      <c r="C46" s="105">
        <v>1958</v>
      </c>
      <c r="D46" s="110"/>
      <c r="E46" s="105" t="s">
        <v>59</v>
      </c>
      <c r="F46" s="105">
        <v>2</v>
      </c>
      <c r="G46" s="105">
        <v>1</v>
      </c>
      <c r="H46" s="111">
        <v>490.4</v>
      </c>
      <c r="I46" s="111">
        <v>269.39999999999998</v>
      </c>
      <c r="J46" s="111">
        <v>233.7</v>
      </c>
      <c r="K46" s="159">
        <v>21</v>
      </c>
      <c r="L46" s="111">
        <v>568800</v>
      </c>
      <c r="M46" s="107"/>
      <c r="N46" s="107"/>
      <c r="O46" s="107"/>
      <c r="P46" s="111">
        <v>568800</v>
      </c>
      <c r="Q46" s="108" t="s">
        <v>61</v>
      </c>
      <c r="R46" s="117">
        <f t="shared" si="0"/>
        <v>1159.8694942903753</v>
      </c>
      <c r="S46" s="117">
        <v>6731.14</v>
      </c>
      <c r="T46" s="182" t="s">
        <v>108</v>
      </c>
    </row>
    <row r="47" spans="1:20" ht="21" customHeight="1" x14ac:dyDescent="0.25">
      <c r="A47" s="105" t="s">
        <v>795</v>
      </c>
      <c r="B47" s="109" t="s">
        <v>272</v>
      </c>
      <c r="C47" s="105">
        <v>1955</v>
      </c>
      <c r="D47" s="110"/>
      <c r="E47" s="105" t="s">
        <v>59</v>
      </c>
      <c r="F47" s="105">
        <v>2</v>
      </c>
      <c r="G47" s="105">
        <v>1</v>
      </c>
      <c r="H47" s="111">
        <v>749.19</v>
      </c>
      <c r="I47" s="111">
        <v>289.55</v>
      </c>
      <c r="J47" s="111">
        <v>238.5</v>
      </c>
      <c r="K47" s="159">
        <v>18</v>
      </c>
      <c r="L47" s="111">
        <v>878400</v>
      </c>
      <c r="M47" s="107"/>
      <c r="N47" s="107"/>
      <c r="O47" s="107"/>
      <c r="P47" s="111">
        <v>878400</v>
      </c>
      <c r="Q47" s="108" t="s">
        <v>61</v>
      </c>
      <c r="R47" s="117">
        <f t="shared" si="0"/>
        <v>1172.4662635646498</v>
      </c>
      <c r="S47" s="117">
        <v>6731.14</v>
      </c>
      <c r="T47" s="182" t="s">
        <v>108</v>
      </c>
    </row>
    <row r="48" spans="1:20" s="55" customFormat="1" ht="21" customHeight="1" x14ac:dyDescent="0.25">
      <c r="A48" s="105" t="s">
        <v>796</v>
      </c>
      <c r="B48" s="109" t="s">
        <v>273</v>
      </c>
      <c r="C48" s="106">
        <v>1930</v>
      </c>
      <c r="D48" s="128"/>
      <c r="E48" s="106" t="s">
        <v>59</v>
      </c>
      <c r="F48" s="106">
        <v>2</v>
      </c>
      <c r="G48" s="106">
        <v>1</v>
      </c>
      <c r="H48" s="129">
        <v>112.7</v>
      </c>
      <c r="I48" s="129">
        <v>83.8</v>
      </c>
      <c r="J48" s="129">
        <v>37.9</v>
      </c>
      <c r="K48" s="160">
        <v>8</v>
      </c>
      <c r="L48" s="129">
        <v>600000</v>
      </c>
      <c r="M48" s="208"/>
      <c r="N48" s="208"/>
      <c r="O48" s="208"/>
      <c r="P48" s="129">
        <v>600000</v>
      </c>
      <c r="Q48" s="122" t="s">
        <v>61</v>
      </c>
      <c r="R48" s="131">
        <f t="shared" si="0"/>
        <v>5323.8686779059444</v>
      </c>
      <c r="S48" s="117">
        <v>6731.14</v>
      </c>
      <c r="T48" s="182" t="s">
        <v>108</v>
      </c>
    </row>
    <row r="49" spans="1:20" s="55" customFormat="1" ht="21" customHeight="1" x14ac:dyDescent="0.25">
      <c r="A49" s="105" t="s">
        <v>797</v>
      </c>
      <c r="B49" s="109" t="s">
        <v>274</v>
      </c>
      <c r="C49" s="106">
        <v>1930</v>
      </c>
      <c r="D49" s="128"/>
      <c r="E49" s="105" t="s">
        <v>60</v>
      </c>
      <c r="F49" s="106">
        <v>2</v>
      </c>
      <c r="G49" s="106">
        <v>1</v>
      </c>
      <c r="H49" s="129">
        <v>186.7</v>
      </c>
      <c r="I49" s="129">
        <v>131.69999999999999</v>
      </c>
      <c r="J49" s="129">
        <v>131.69999999999999</v>
      </c>
      <c r="K49" s="160">
        <v>6</v>
      </c>
      <c r="L49" s="129">
        <v>624000</v>
      </c>
      <c r="M49" s="208"/>
      <c r="N49" s="208"/>
      <c r="O49" s="208"/>
      <c r="P49" s="129">
        <v>624000</v>
      </c>
      <c r="Q49" s="83"/>
      <c r="R49" s="131">
        <f t="shared" si="0"/>
        <v>3342.2603106588112</v>
      </c>
      <c r="S49" s="117">
        <v>6731.14</v>
      </c>
      <c r="T49" s="182" t="s">
        <v>108</v>
      </c>
    </row>
    <row r="50" spans="1:20" ht="21" customHeight="1" x14ac:dyDescent="0.25">
      <c r="A50" s="105" t="s">
        <v>798</v>
      </c>
      <c r="B50" s="113" t="s">
        <v>275</v>
      </c>
      <c r="C50" s="105">
        <v>1966</v>
      </c>
      <c r="D50" s="110"/>
      <c r="E50" s="105" t="s">
        <v>59</v>
      </c>
      <c r="F50" s="105">
        <v>2</v>
      </c>
      <c r="G50" s="105">
        <v>1</v>
      </c>
      <c r="H50" s="111">
        <v>583.64</v>
      </c>
      <c r="I50" s="111">
        <v>319.64</v>
      </c>
      <c r="J50" s="111">
        <v>203.9</v>
      </c>
      <c r="K50" s="159">
        <v>28</v>
      </c>
      <c r="L50" s="129">
        <v>624000</v>
      </c>
      <c r="M50" s="107"/>
      <c r="N50" s="107"/>
      <c r="O50" s="107"/>
      <c r="P50" s="129">
        <v>624000</v>
      </c>
      <c r="Q50" s="108"/>
      <c r="R50" s="117">
        <f>L50/H50</f>
        <v>1069.1522171201425</v>
      </c>
      <c r="S50" s="117">
        <v>6731.14</v>
      </c>
      <c r="T50" s="182" t="s">
        <v>108</v>
      </c>
    </row>
    <row r="51" spans="1:20" ht="21" customHeight="1" x14ac:dyDescent="0.25">
      <c r="A51" s="105" t="s">
        <v>799</v>
      </c>
      <c r="B51" s="109" t="s">
        <v>276</v>
      </c>
      <c r="C51" s="105">
        <v>1954</v>
      </c>
      <c r="D51" s="110"/>
      <c r="E51" s="105" t="s">
        <v>59</v>
      </c>
      <c r="F51" s="105">
        <v>5</v>
      </c>
      <c r="G51" s="105">
        <v>4</v>
      </c>
      <c r="H51" s="111">
        <v>3226.4</v>
      </c>
      <c r="I51" s="111">
        <v>1856.4</v>
      </c>
      <c r="J51" s="111">
        <v>1856.4</v>
      </c>
      <c r="K51" s="159">
        <v>98</v>
      </c>
      <c r="L51" s="111">
        <v>421658</v>
      </c>
      <c r="M51" s="107"/>
      <c r="N51" s="107"/>
      <c r="O51" s="107"/>
      <c r="P51" s="111">
        <v>421658</v>
      </c>
      <c r="Q51" s="108"/>
      <c r="R51" s="117">
        <f>(L51/H51)</f>
        <v>130.68993305231837</v>
      </c>
      <c r="S51" s="117">
        <v>6731.14</v>
      </c>
      <c r="T51" s="182" t="s">
        <v>123</v>
      </c>
    </row>
    <row r="52" spans="1:20" ht="21" customHeight="1" x14ac:dyDescent="0.25">
      <c r="A52" s="105" t="s">
        <v>800</v>
      </c>
      <c r="B52" s="109" t="s">
        <v>277</v>
      </c>
      <c r="C52" s="105">
        <v>1930</v>
      </c>
      <c r="D52" s="110"/>
      <c r="E52" s="105" t="s">
        <v>60</v>
      </c>
      <c r="F52" s="105">
        <v>2</v>
      </c>
      <c r="G52" s="105">
        <v>1</v>
      </c>
      <c r="H52" s="111">
        <v>271.60000000000002</v>
      </c>
      <c r="I52" s="111">
        <v>212.9</v>
      </c>
      <c r="J52" s="111">
        <v>26.62</v>
      </c>
      <c r="K52" s="159">
        <v>20</v>
      </c>
      <c r="L52" s="111">
        <v>720000</v>
      </c>
      <c r="M52" s="107"/>
      <c r="N52" s="107"/>
      <c r="O52" s="107"/>
      <c r="P52" s="111">
        <v>720000</v>
      </c>
      <c r="Q52" s="108"/>
      <c r="R52" s="117">
        <f>L52/H52</f>
        <v>2650.9572901325478</v>
      </c>
      <c r="S52" s="117">
        <v>6731.14</v>
      </c>
      <c r="T52" s="182" t="s">
        <v>108</v>
      </c>
    </row>
    <row r="53" spans="1:20" ht="21" customHeight="1" x14ac:dyDescent="0.25">
      <c r="A53" s="105" t="s">
        <v>801</v>
      </c>
      <c r="B53" s="109" t="s">
        <v>278</v>
      </c>
      <c r="C53" s="105">
        <v>1917</v>
      </c>
      <c r="D53" s="110"/>
      <c r="E53" s="105" t="s">
        <v>60</v>
      </c>
      <c r="F53" s="105">
        <v>2</v>
      </c>
      <c r="G53" s="105">
        <v>1</v>
      </c>
      <c r="H53" s="111">
        <v>310.2</v>
      </c>
      <c r="I53" s="111">
        <v>208.3</v>
      </c>
      <c r="J53" s="111">
        <v>87.35</v>
      </c>
      <c r="K53" s="159">
        <v>11</v>
      </c>
      <c r="L53" s="111">
        <v>720000</v>
      </c>
      <c r="M53" s="107"/>
      <c r="N53" s="107"/>
      <c r="O53" s="107"/>
      <c r="P53" s="111">
        <v>720000</v>
      </c>
      <c r="Q53" s="108"/>
      <c r="R53" s="117">
        <f>L53/H53</f>
        <v>2321.0831721470022</v>
      </c>
      <c r="S53" s="117">
        <v>6731.14</v>
      </c>
      <c r="T53" s="182" t="s">
        <v>108</v>
      </c>
    </row>
    <row r="54" spans="1:20" ht="21" customHeight="1" x14ac:dyDescent="0.25">
      <c r="A54" s="105" t="s">
        <v>802</v>
      </c>
      <c r="B54" s="109" t="s">
        <v>279</v>
      </c>
      <c r="C54" s="105">
        <v>1917</v>
      </c>
      <c r="D54" s="110"/>
      <c r="E54" s="105" t="s">
        <v>81</v>
      </c>
      <c r="F54" s="105">
        <v>2</v>
      </c>
      <c r="G54" s="105">
        <v>2</v>
      </c>
      <c r="H54" s="111">
        <v>248.8</v>
      </c>
      <c r="I54" s="111">
        <v>177.6</v>
      </c>
      <c r="J54" s="111">
        <v>177.6</v>
      </c>
      <c r="K54" s="159">
        <v>6</v>
      </c>
      <c r="L54" s="111">
        <v>696000</v>
      </c>
      <c r="M54" s="107"/>
      <c r="N54" s="107"/>
      <c r="O54" s="107"/>
      <c r="P54" s="111">
        <v>696000</v>
      </c>
      <c r="Q54" s="108"/>
      <c r="R54" s="117">
        <f>(L54/H54)</f>
        <v>2797.427652733119</v>
      </c>
      <c r="S54" s="117">
        <v>6731.14</v>
      </c>
      <c r="T54" s="182" t="s">
        <v>108</v>
      </c>
    </row>
    <row r="55" spans="1:20" ht="21" customHeight="1" x14ac:dyDescent="0.25">
      <c r="A55" s="105" t="s">
        <v>803</v>
      </c>
      <c r="B55" s="109" t="s">
        <v>759</v>
      </c>
      <c r="C55" s="105">
        <v>1953</v>
      </c>
      <c r="D55" s="110"/>
      <c r="E55" s="105" t="s">
        <v>59</v>
      </c>
      <c r="F55" s="105">
        <v>2</v>
      </c>
      <c r="G55" s="105">
        <v>2</v>
      </c>
      <c r="H55" s="111">
        <v>1183.3</v>
      </c>
      <c r="I55" s="111">
        <v>652.29999999999995</v>
      </c>
      <c r="J55" s="111">
        <v>652.29999999999995</v>
      </c>
      <c r="K55" s="159">
        <v>41</v>
      </c>
      <c r="L55" s="111">
        <v>500760</v>
      </c>
      <c r="M55" s="107"/>
      <c r="N55" s="107"/>
      <c r="O55" s="107"/>
      <c r="P55" s="111">
        <v>500760</v>
      </c>
      <c r="Q55" s="108"/>
      <c r="R55" s="117">
        <f>AVERAGE(L55/H55)</f>
        <v>423.18938561649628</v>
      </c>
      <c r="S55" s="117">
        <v>6731.14</v>
      </c>
      <c r="T55" s="182" t="s">
        <v>108</v>
      </c>
    </row>
    <row r="56" spans="1:20" ht="21" customHeight="1" x14ac:dyDescent="0.25">
      <c r="A56" s="105" t="s">
        <v>804</v>
      </c>
      <c r="B56" s="109" t="s">
        <v>280</v>
      </c>
      <c r="C56" s="105">
        <v>1931</v>
      </c>
      <c r="D56" s="110"/>
      <c r="E56" s="105" t="s">
        <v>60</v>
      </c>
      <c r="F56" s="105">
        <v>2</v>
      </c>
      <c r="G56" s="105">
        <v>2</v>
      </c>
      <c r="H56" s="111">
        <v>179.8</v>
      </c>
      <c r="I56" s="111">
        <v>140.1</v>
      </c>
      <c r="J56" s="111">
        <v>44.62</v>
      </c>
      <c r="K56" s="159">
        <v>11</v>
      </c>
      <c r="L56" s="111">
        <v>672000</v>
      </c>
      <c r="M56" s="107"/>
      <c r="N56" s="107"/>
      <c r="O56" s="107"/>
      <c r="P56" s="111">
        <v>672000</v>
      </c>
      <c r="Q56" s="108"/>
      <c r="R56" s="117">
        <f>AVERAGE(L56/H56)</f>
        <v>3737.4860956618463</v>
      </c>
      <c r="S56" s="117">
        <v>6731.14</v>
      </c>
      <c r="T56" s="182" t="s">
        <v>108</v>
      </c>
    </row>
    <row r="57" spans="1:20" ht="21" customHeight="1" x14ac:dyDescent="0.25">
      <c r="A57" s="105" t="s">
        <v>805</v>
      </c>
      <c r="B57" s="109" t="s">
        <v>281</v>
      </c>
      <c r="C57" s="105">
        <v>1996</v>
      </c>
      <c r="D57" s="110"/>
      <c r="E57" s="105" t="s">
        <v>59</v>
      </c>
      <c r="F57" s="105">
        <v>3</v>
      </c>
      <c r="G57" s="105">
        <v>4</v>
      </c>
      <c r="H57" s="111">
        <v>2228</v>
      </c>
      <c r="I57" s="111">
        <v>2079.1</v>
      </c>
      <c r="J57" s="111">
        <v>1975</v>
      </c>
      <c r="K57" s="159">
        <v>103</v>
      </c>
      <c r="L57" s="111">
        <v>187405</v>
      </c>
      <c r="M57" s="107"/>
      <c r="N57" s="107"/>
      <c r="O57" s="107"/>
      <c r="P57" s="111">
        <v>187405</v>
      </c>
      <c r="Q57" s="108"/>
      <c r="R57" s="117">
        <f>AVERAGE(L57/H57)</f>
        <v>84.113554757630155</v>
      </c>
      <c r="S57" s="117">
        <v>6731.14</v>
      </c>
      <c r="T57" s="182" t="s">
        <v>108</v>
      </c>
    </row>
    <row r="58" spans="1:20" ht="21" customHeight="1" x14ac:dyDescent="0.25">
      <c r="A58" s="105" t="s">
        <v>806</v>
      </c>
      <c r="B58" s="109" t="s">
        <v>282</v>
      </c>
      <c r="C58" s="105">
        <v>1966</v>
      </c>
      <c r="D58" s="110"/>
      <c r="E58" s="105" t="s">
        <v>59</v>
      </c>
      <c r="F58" s="105">
        <v>2</v>
      </c>
      <c r="G58" s="105">
        <v>2</v>
      </c>
      <c r="H58" s="111">
        <v>146.69999999999999</v>
      </c>
      <c r="I58" s="111">
        <v>103.2</v>
      </c>
      <c r="J58" s="111">
        <v>74.099999999999994</v>
      </c>
      <c r="K58" s="159">
        <v>9</v>
      </c>
      <c r="L58" s="111">
        <v>576000</v>
      </c>
      <c r="M58" s="107"/>
      <c r="N58" s="107"/>
      <c r="O58" s="107"/>
      <c r="P58" s="111">
        <v>576000</v>
      </c>
      <c r="Q58" s="108"/>
      <c r="R58" s="117">
        <f>AVERAGE(L58/H58)</f>
        <v>3926.38036809816</v>
      </c>
      <c r="S58" s="117">
        <v>6731.14</v>
      </c>
      <c r="T58" s="182" t="s">
        <v>108</v>
      </c>
    </row>
    <row r="59" spans="1:20" ht="21" customHeight="1" x14ac:dyDescent="0.25">
      <c r="A59" s="105" t="s">
        <v>807</v>
      </c>
      <c r="B59" s="109" t="s">
        <v>283</v>
      </c>
      <c r="C59" s="105">
        <v>1932</v>
      </c>
      <c r="D59" s="110"/>
      <c r="E59" s="105" t="s">
        <v>60</v>
      </c>
      <c r="F59" s="105">
        <v>1</v>
      </c>
      <c r="G59" s="105">
        <v>1</v>
      </c>
      <c r="H59" s="111">
        <v>129.1</v>
      </c>
      <c r="I59" s="111">
        <v>102</v>
      </c>
      <c r="J59" s="111">
        <v>32</v>
      </c>
      <c r="K59" s="159">
        <v>15</v>
      </c>
      <c r="L59" s="111">
        <v>648000</v>
      </c>
      <c r="M59" s="107"/>
      <c r="N59" s="107"/>
      <c r="O59" s="107"/>
      <c r="P59" s="111">
        <v>648000</v>
      </c>
      <c r="Q59" s="108"/>
      <c r="R59" s="117">
        <f>AVERAGE(L59/H59)</f>
        <v>5019.3648334624322</v>
      </c>
      <c r="S59" s="117">
        <v>6731.14</v>
      </c>
      <c r="T59" s="182" t="s">
        <v>108</v>
      </c>
    </row>
    <row r="60" spans="1:20" ht="21" customHeight="1" x14ac:dyDescent="0.25">
      <c r="A60" s="105" t="s">
        <v>808</v>
      </c>
      <c r="B60" s="109" t="s">
        <v>284</v>
      </c>
      <c r="C60" s="105">
        <v>1957</v>
      </c>
      <c r="D60" s="110"/>
      <c r="E60" s="105" t="s">
        <v>59</v>
      </c>
      <c r="F60" s="105">
        <v>2</v>
      </c>
      <c r="G60" s="105">
        <v>1</v>
      </c>
      <c r="H60" s="111">
        <v>598.79999999999995</v>
      </c>
      <c r="I60" s="111">
        <v>384.8</v>
      </c>
      <c r="J60" s="111">
        <v>384.8</v>
      </c>
      <c r="K60" s="159">
        <v>8</v>
      </c>
      <c r="L60" s="111">
        <v>182970</v>
      </c>
      <c r="M60" s="107"/>
      <c r="N60" s="107"/>
      <c r="O60" s="107"/>
      <c r="P60" s="111">
        <v>182970</v>
      </c>
      <c r="Q60" s="108"/>
      <c r="R60" s="117">
        <f>(L60/H60)</f>
        <v>305.56112224448901</v>
      </c>
      <c r="S60" s="117">
        <v>6731.14</v>
      </c>
      <c r="T60" s="182" t="s">
        <v>108</v>
      </c>
    </row>
    <row r="61" spans="1:20" ht="21" customHeight="1" x14ac:dyDescent="0.25">
      <c r="A61" s="105" t="s">
        <v>809</v>
      </c>
      <c r="B61" s="109" t="s">
        <v>285</v>
      </c>
      <c r="C61" s="105">
        <v>1947</v>
      </c>
      <c r="D61" s="110"/>
      <c r="E61" s="105" t="s">
        <v>60</v>
      </c>
      <c r="F61" s="105">
        <v>2</v>
      </c>
      <c r="G61" s="105">
        <v>1</v>
      </c>
      <c r="H61" s="111">
        <v>136.4</v>
      </c>
      <c r="I61" s="207">
        <v>93.51</v>
      </c>
      <c r="J61" s="111">
        <v>93.51</v>
      </c>
      <c r="K61" s="159">
        <v>14</v>
      </c>
      <c r="L61" s="111">
        <v>720000</v>
      </c>
      <c r="M61" s="107"/>
      <c r="N61" s="107"/>
      <c r="O61" s="107"/>
      <c r="P61" s="111">
        <v>720000</v>
      </c>
      <c r="Q61" s="108"/>
      <c r="R61" s="117">
        <f t="shared" ref="R61:R81" si="1">AVERAGE(L61/H61)</f>
        <v>5278.5923753665684</v>
      </c>
      <c r="S61" s="117">
        <v>6731.14</v>
      </c>
      <c r="T61" s="182" t="s">
        <v>108</v>
      </c>
    </row>
    <row r="62" spans="1:20" ht="21" customHeight="1" x14ac:dyDescent="0.25">
      <c r="A62" s="105" t="s">
        <v>810</v>
      </c>
      <c r="B62" s="109" t="s">
        <v>286</v>
      </c>
      <c r="C62" s="105">
        <v>1917</v>
      </c>
      <c r="D62" s="110"/>
      <c r="E62" s="105" t="s">
        <v>59</v>
      </c>
      <c r="F62" s="105">
        <v>1</v>
      </c>
      <c r="G62" s="105">
        <v>1</v>
      </c>
      <c r="H62" s="111">
        <v>326.7</v>
      </c>
      <c r="I62" s="111">
        <v>189.67</v>
      </c>
      <c r="J62" s="111">
        <v>189.67</v>
      </c>
      <c r="K62" s="159">
        <v>14</v>
      </c>
      <c r="L62" s="111">
        <v>748800</v>
      </c>
      <c r="M62" s="107"/>
      <c r="N62" s="107"/>
      <c r="O62" s="107"/>
      <c r="P62" s="111">
        <v>748800</v>
      </c>
      <c r="Q62" s="108"/>
      <c r="R62" s="117">
        <f t="shared" si="1"/>
        <v>2292.0110192837465</v>
      </c>
      <c r="S62" s="117">
        <v>6731.14</v>
      </c>
      <c r="T62" s="182" t="s">
        <v>108</v>
      </c>
    </row>
    <row r="63" spans="1:20" ht="21" customHeight="1" x14ac:dyDescent="0.25">
      <c r="A63" s="105" t="s">
        <v>811</v>
      </c>
      <c r="B63" s="109" t="s">
        <v>287</v>
      </c>
      <c r="C63" s="105">
        <v>1931</v>
      </c>
      <c r="D63" s="110"/>
      <c r="E63" s="105" t="s">
        <v>59</v>
      </c>
      <c r="F63" s="105">
        <v>2</v>
      </c>
      <c r="G63" s="105">
        <v>1</v>
      </c>
      <c r="H63" s="111">
        <v>239.4</v>
      </c>
      <c r="I63" s="111">
        <v>191.1</v>
      </c>
      <c r="J63" s="111">
        <v>191.1</v>
      </c>
      <c r="K63" s="159">
        <v>13</v>
      </c>
      <c r="L63" s="111">
        <v>576000</v>
      </c>
      <c r="M63" s="107"/>
      <c r="N63" s="107"/>
      <c r="O63" s="107"/>
      <c r="P63" s="111">
        <v>576000</v>
      </c>
      <c r="Q63" s="108"/>
      <c r="R63" s="117">
        <f t="shared" si="1"/>
        <v>2406.0150375939847</v>
      </c>
      <c r="S63" s="117">
        <v>6731.14</v>
      </c>
      <c r="T63" s="182" t="s">
        <v>108</v>
      </c>
    </row>
    <row r="64" spans="1:20" ht="21" customHeight="1" x14ac:dyDescent="0.25">
      <c r="A64" s="105" t="s">
        <v>812</v>
      </c>
      <c r="B64" s="109" t="s">
        <v>288</v>
      </c>
      <c r="C64" s="105">
        <v>1938</v>
      </c>
      <c r="D64" s="110"/>
      <c r="E64" s="105" t="s">
        <v>60</v>
      </c>
      <c r="F64" s="105">
        <v>2</v>
      </c>
      <c r="G64" s="105">
        <v>1</v>
      </c>
      <c r="H64" s="111">
        <v>103.4</v>
      </c>
      <c r="I64" s="111">
        <v>73.599999999999994</v>
      </c>
      <c r="J64" s="111">
        <v>17.5</v>
      </c>
      <c r="K64" s="159">
        <v>6</v>
      </c>
      <c r="L64" s="111">
        <v>696000</v>
      </c>
      <c r="M64" s="107"/>
      <c r="N64" s="107"/>
      <c r="O64" s="107"/>
      <c r="P64" s="111">
        <v>696000</v>
      </c>
      <c r="Q64" s="108"/>
      <c r="R64" s="117">
        <f t="shared" si="1"/>
        <v>6731.1411992263056</v>
      </c>
      <c r="S64" s="117">
        <v>6731.14</v>
      </c>
      <c r="T64" s="182" t="s">
        <v>108</v>
      </c>
    </row>
    <row r="65" spans="1:20" ht="21" customHeight="1" x14ac:dyDescent="0.25">
      <c r="A65" s="105" t="s">
        <v>813</v>
      </c>
      <c r="B65" s="113" t="s">
        <v>289</v>
      </c>
      <c r="C65" s="105">
        <v>1952</v>
      </c>
      <c r="D65" s="110"/>
      <c r="E65" s="105" t="s">
        <v>59</v>
      </c>
      <c r="F65" s="105">
        <v>2</v>
      </c>
      <c r="G65" s="105">
        <v>1</v>
      </c>
      <c r="H65" s="111">
        <v>804.45</v>
      </c>
      <c r="I65" s="111">
        <v>431.45</v>
      </c>
      <c r="J65" s="111">
        <v>313.95</v>
      </c>
      <c r="K65" s="159">
        <v>20</v>
      </c>
      <c r="L65" s="111">
        <v>960000</v>
      </c>
      <c r="M65" s="107"/>
      <c r="N65" s="107"/>
      <c r="O65" s="107"/>
      <c r="P65" s="111">
        <v>960000</v>
      </c>
      <c r="Q65" s="108"/>
      <c r="R65" s="117">
        <f t="shared" si="1"/>
        <v>1193.3619242961029</v>
      </c>
      <c r="S65" s="117">
        <v>6731.14</v>
      </c>
      <c r="T65" s="182" t="s">
        <v>108</v>
      </c>
    </row>
    <row r="66" spans="1:20" ht="21" customHeight="1" x14ac:dyDescent="0.25">
      <c r="A66" s="105" t="s">
        <v>814</v>
      </c>
      <c r="B66" s="113" t="s">
        <v>290</v>
      </c>
      <c r="C66" s="105">
        <v>1930</v>
      </c>
      <c r="D66" s="110"/>
      <c r="E66" s="105" t="s">
        <v>60</v>
      </c>
      <c r="F66" s="105">
        <v>2</v>
      </c>
      <c r="G66" s="105">
        <v>1</v>
      </c>
      <c r="H66" s="111">
        <v>219.8</v>
      </c>
      <c r="I66" s="111">
        <v>134.1</v>
      </c>
      <c r="J66" s="111">
        <v>134.1</v>
      </c>
      <c r="K66" s="159">
        <v>12</v>
      </c>
      <c r="L66" s="111">
        <v>720000</v>
      </c>
      <c r="M66" s="107"/>
      <c r="N66" s="107"/>
      <c r="O66" s="107"/>
      <c r="P66" s="111">
        <v>720000</v>
      </c>
      <c r="Q66" s="108"/>
      <c r="R66" s="117">
        <f t="shared" si="1"/>
        <v>3275.7051865332119</v>
      </c>
      <c r="S66" s="117">
        <v>6731.14</v>
      </c>
      <c r="T66" s="182" t="s">
        <v>108</v>
      </c>
    </row>
    <row r="67" spans="1:20" ht="21" customHeight="1" x14ac:dyDescent="0.25">
      <c r="A67" s="105" t="s">
        <v>815</v>
      </c>
      <c r="B67" s="109" t="s">
        <v>757</v>
      </c>
      <c r="C67" s="105">
        <v>1917</v>
      </c>
      <c r="D67" s="110"/>
      <c r="E67" s="105" t="s">
        <v>60</v>
      </c>
      <c r="F67" s="105">
        <v>2</v>
      </c>
      <c r="G67" s="105">
        <v>1</v>
      </c>
      <c r="H67" s="111">
        <v>350.31</v>
      </c>
      <c r="I67" s="111">
        <v>218.2</v>
      </c>
      <c r="J67" s="111">
        <v>31.5</v>
      </c>
      <c r="K67" s="159">
        <v>17</v>
      </c>
      <c r="L67" s="111">
        <v>50650</v>
      </c>
      <c r="M67" s="107"/>
      <c r="N67" s="107"/>
      <c r="O67" s="107"/>
      <c r="P67" s="111">
        <v>65800</v>
      </c>
      <c r="Q67" s="108"/>
      <c r="R67" s="117">
        <f t="shared" si="1"/>
        <v>144.58622363049869</v>
      </c>
      <c r="S67" s="117">
        <v>6731.14</v>
      </c>
      <c r="T67" s="182" t="s">
        <v>108</v>
      </c>
    </row>
    <row r="68" spans="1:20" ht="21" customHeight="1" x14ac:dyDescent="0.25">
      <c r="A68" s="105" t="s">
        <v>816</v>
      </c>
      <c r="B68" s="109" t="s">
        <v>291</v>
      </c>
      <c r="C68" s="105">
        <v>1979</v>
      </c>
      <c r="D68" s="110"/>
      <c r="E68" s="105" t="s">
        <v>59</v>
      </c>
      <c r="F68" s="105">
        <v>2</v>
      </c>
      <c r="G68" s="105">
        <v>2</v>
      </c>
      <c r="H68" s="111">
        <v>1481.9</v>
      </c>
      <c r="I68" s="111">
        <v>569.9</v>
      </c>
      <c r="J68" s="111">
        <v>522.30999999999995</v>
      </c>
      <c r="K68" s="159">
        <v>25</v>
      </c>
      <c r="L68" s="111">
        <v>1108800</v>
      </c>
      <c r="M68" s="107"/>
      <c r="N68" s="107"/>
      <c r="O68" s="107"/>
      <c r="P68" s="111">
        <v>1108800</v>
      </c>
      <c r="Q68" s="108"/>
      <c r="R68" s="117">
        <f t="shared" si="1"/>
        <v>748.22862541332074</v>
      </c>
      <c r="S68" s="117">
        <v>6731.14</v>
      </c>
      <c r="T68" s="182" t="s">
        <v>108</v>
      </c>
    </row>
    <row r="69" spans="1:20" ht="21" customHeight="1" x14ac:dyDescent="0.25">
      <c r="A69" s="105" t="s">
        <v>817</v>
      </c>
      <c r="B69" s="109" t="s">
        <v>292</v>
      </c>
      <c r="C69" s="105">
        <v>1940</v>
      </c>
      <c r="D69" s="110"/>
      <c r="E69" s="105" t="s">
        <v>59</v>
      </c>
      <c r="F69" s="105">
        <v>2</v>
      </c>
      <c r="G69" s="105">
        <v>1</v>
      </c>
      <c r="H69" s="111">
        <v>563.4</v>
      </c>
      <c r="I69" s="111">
        <v>298.3</v>
      </c>
      <c r="J69" s="111">
        <v>298.3</v>
      </c>
      <c r="K69" s="159">
        <v>20</v>
      </c>
      <c r="L69" s="111">
        <v>741434.4</v>
      </c>
      <c r="M69" s="107"/>
      <c r="N69" s="107"/>
      <c r="O69" s="107"/>
      <c r="P69" s="111">
        <v>78960</v>
      </c>
      <c r="Q69" s="108"/>
      <c r="R69" s="117">
        <f t="shared" si="1"/>
        <v>1316</v>
      </c>
      <c r="S69" s="117">
        <v>6731.14</v>
      </c>
      <c r="T69" s="182" t="s">
        <v>108</v>
      </c>
    </row>
    <row r="70" spans="1:20" ht="21" customHeight="1" x14ac:dyDescent="0.25">
      <c r="A70" s="105" t="s">
        <v>818</v>
      </c>
      <c r="B70" s="109" t="s">
        <v>293</v>
      </c>
      <c r="C70" s="105">
        <v>1975</v>
      </c>
      <c r="D70" s="110"/>
      <c r="E70" s="105" t="s">
        <v>60</v>
      </c>
      <c r="F70" s="105">
        <v>2</v>
      </c>
      <c r="G70" s="105">
        <v>2</v>
      </c>
      <c r="H70" s="111">
        <v>185</v>
      </c>
      <c r="I70" s="111">
        <v>117.3</v>
      </c>
      <c r="J70" s="111">
        <v>117.3</v>
      </c>
      <c r="K70" s="159">
        <v>8</v>
      </c>
      <c r="L70" s="111">
        <v>243460</v>
      </c>
      <c r="M70" s="107"/>
      <c r="N70" s="107"/>
      <c r="O70" s="107"/>
      <c r="P70" s="111">
        <v>52640</v>
      </c>
      <c r="Q70" s="108"/>
      <c r="R70" s="117">
        <f t="shared" si="1"/>
        <v>1316</v>
      </c>
      <c r="S70" s="117">
        <v>6731.14</v>
      </c>
      <c r="T70" s="182" t="s">
        <v>108</v>
      </c>
    </row>
    <row r="71" spans="1:20" ht="21" customHeight="1" x14ac:dyDescent="0.25">
      <c r="A71" s="105" t="s">
        <v>819</v>
      </c>
      <c r="B71" s="109" t="s">
        <v>294</v>
      </c>
      <c r="C71" s="105">
        <v>1980</v>
      </c>
      <c r="D71" s="110"/>
      <c r="E71" s="105" t="s">
        <v>59</v>
      </c>
      <c r="F71" s="105">
        <v>2</v>
      </c>
      <c r="G71" s="105">
        <v>2</v>
      </c>
      <c r="H71" s="111">
        <v>1409.1</v>
      </c>
      <c r="I71" s="111">
        <v>845.1</v>
      </c>
      <c r="J71" s="111">
        <v>845.1</v>
      </c>
      <c r="K71" s="159">
        <v>35</v>
      </c>
      <c r="L71" s="111">
        <v>984000</v>
      </c>
      <c r="M71" s="107"/>
      <c r="N71" s="107"/>
      <c r="O71" s="107"/>
      <c r="P71" s="111">
        <v>984000</v>
      </c>
      <c r="Q71" s="108"/>
      <c r="R71" s="117">
        <f t="shared" si="1"/>
        <v>698.31807536725569</v>
      </c>
      <c r="S71" s="117">
        <v>6731.14</v>
      </c>
      <c r="T71" s="182" t="s">
        <v>108</v>
      </c>
    </row>
    <row r="72" spans="1:20" ht="21" customHeight="1" x14ac:dyDescent="0.25">
      <c r="A72" s="105" t="s">
        <v>820</v>
      </c>
      <c r="B72" s="109" t="s">
        <v>295</v>
      </c>
      <c r="C72" s="105">
        <v>1997</v>
      </c>
      <c r="D72" s="110"/>
      <c r="E72" s="105" t="s">
        <v>304</v>
      </c>
      <c r="F72" s="105">
        <v>5</v>
      </c>
      <c r="G72" s="105">
        <v>4</v>
      </c>
      <c r="H72" s="111">
        <v>7152.9</v>
      </c>
      <c r="I72" s="111">
        <v>4300.8999999999996</v>
      </c>
      <c r="J72" s="111">
        <v>3815.1</v>
      </c>
      <c r="K72" s="159">
        <v>155</v>
      </c>
      <c r="L72" s="111">
        <v>1827000</v>
      </c>
      <c r="M72" s="107"/>
      <c r="N72" s="107"/>
      <c r="O72" s="107"/>
      <c r="P72" s="111">
        <v>1827000</v>
      </c>
      <c r="Q72" s="108"/>
      <c r="R72" s="117">
        <f t="shared" si="1"/>
        <v>255.42087824518728</v>
      </c>
      <c r="S72" s="117">
        <v>6731.14</v>
      </c>
      <c r="T72" s="182" t="s">
        <v>108</v>
      </c>
    </row>
    <row r="73" spans="1:20" ht="21" customHeight="1" x14ac:dyDescent="0.25">
      <c r="A73" s="105" t="s">
        <v>821</v>
      </c>
      <c r="B73" s="109" t="s">
        <v>758</v>
      </c>
      <c r="C73" s="105">
        <v>1975</v>
      </c>
      <c r="D73" s="110"/>
      <c r="E73" s="105" t="s">
        <v>59</v>
      </c>
      <c r="F73" s="105">
        <v>5</v>
      </c>
      <c r="G73" s="105">
        <v>6</v>
      </c>
      <c r="H73" s="111">
        <v>3940.19</v>
      </c>
      <c r="I73" s="111">
        <v>2329.36</v>
      </c>
      <c r="J73" s="111">
        <v>3259.63</v>
      </c>
      <c r="K73" s="159">
        <v>150</v>
      </c>
      <c r="L73" s="111">
        <v>1882500</v>
      </c>
      <c r="M73" s="107"/>
      <c r="N73" s="107"/>
      <c r="O73" s="107"/>
      <c r="P73" s="111">
        <v>1882500</v>
      </c>
      <c r="Q73" s="108"/>
      <c r="R73" s="117">
        <f t="shared" si="1"/>
        <v>477.76883855854669</v>
      </c>
      <c r="S73" s="117">
        <v>6731.14</v>
      </c>
      <c r="T73" s="182" t="s">
        <v>108</v>
      </c>
    </row>
    <row r="74" spans="1:20" ht="21" customHeight="1" x14ac:dyDescent="0.25">
      <c r="A74" s="105" t="s">
        <v>822</v>
      </c>
      <c r="B74" s="109" t="s">
        <v>296</v>
      </c>
      <c r="C74" s="105">
        <v>1981</v>
      </c>
      <c r="D74" s="110"/>
      <c r="E74" s="105" t="s">
        <v>59</v>
      </c>
      <c r="F74" s="105">
        <v>5</v>
      </c>
      <c r="G74" s="105">
        <v>4</v>
      </c>
      <c r="H74" s="111">
        <v>4553.3500000000004</v>
      </c>
      <c r="I74" s="111">
        <v>3688.66</v>
      </c>
      <c r="J74" s="111">
        <v>3355.35</v>
      </c>
      <c r="K74" s="159">
        <v>68</v>
      </c>
      <c r="L74" s="111">
        <v>1807500</v>
      </c>
      <c r="M74" s="107"/>
      <c r="N74" s="107"/>
      <c r="O74" s="107"/>
      <c r="P74" s="111">
        <v>1807500</v>
      </c>
      <c r="Q74" s="108"/>
      <c r="R74" s="117">
        <f t="shared" si="1"/>
        <v>396.9604796468534</v>
      </c>
      <c r="S74" s="117">
        <v>6731.14</v>
      </c>
      <c r="T74" s="182" t="s">
        <v>108</v>
      </c>
    </row>
    <row r="75" spans="1:20" ht="21" customHeight="1" x14ac:dyDescent="0.25">
      <c r="A75" s="105" t="s">
        <v>823</v>
      </c>
      <c r="B75" s="113" t="s">
        <v>297</v>
      </c>
      <c r="C75" s="105">
        <v>1940</v>
      </c>
      <c r="D75" s="110"/>
      <c r="E75" s="105" t="s">
        <v>60</v>
      </c>
      <c r="F75" s="105">
        <v>1</v>
      </c>
      <c r="G75" s="105">
        <v>2</v>
      </c>
      <c r="H75" s="111">
        <v>282.60000000000002</v>
      </c>
      <c r="I75" s="111">
        <v>179.7</v>
      </c>
      <c r="J75" s="111">
        <v>120.3</v>
      </c>
      <c r="K75" s="159">
        <v>12</v>
      </c>
      <c r="L75" s="111">
        <v>806548</v>
      </c>
      <c r="M75" s="107"/>
      <c r="N75" s="107"/>
      <c r="O75" s="107"/>
      <c r="P75" s="111">
        <v>806548</v>
      </c>
      <c r="Q75" s="108"/>
      <c r="R75" s="117">
        <f t="shared" si="1"/>
        <v>2854.0268931351729</v>
      </c>
      <c r="S75" s="117">
        <v>6731.14</v>
      </c>
      <c r="T75" s="182" t="s">
        <v>108</v>
      </c>
    </row>
    <row r="76" spans="1:20" ht="21" customHeight="1" x14ac:dyDescent="0.25">
      <c r="A76" s="105" t="s">
        <v>824</v>
      </c>
      <c r="B76" s="109" t="s">
        <v>760</v>
      </c>
      <c r="C76" s="105">
        <v>1965</v>
      </c>
      <c r="D76" s="110"/>
      <c r="E76" s="105" t="s">
        <v>59</v>
      </c>
      <c r="F76" s="105">
        <v>4</v>
      </c>
      <c r="G76" s="105">
        <v>4</v>
      </c>
      <c r="H76" s="111">
        <v>4287.12</v>
      </c>
      <c r="I76" s="111">
        <v>2640.6</v>
      </c>
      <c r="J76" s="111">
        <v>2375.9</v>
      </c>
      <c r="K76" s="159">
        <v>84</v>
      </c>
      <c r="L76" s="111">
        <v>2762400</v>
      </c>
      <c r="M76" s="107"/>
      <c r="N76" s="107"/>
      <c r="O76" s="107"/>
      <c r="P76" s="111">
        <v>2762400</v>
      </c>
      <c r="Q76" s="108"/>
      <c r="R76" s="117">
        <f t="shared" si="1"/>
        <v>644.34865364160555</v>
      </c>
      <c r="S76" s="117">
        <v>6731.14</v>
      </c>
      <c r="T76" s="182" t="s">
        <v>108</v>
      </c>
    </row>
    <row r="77" spans="1:20" s="55" customFormat="1" ht="21" customHeight="1" x14ac:dyDescent="0.25">
      <c r="A77" s="105" t="s">
        <v>825</v>
      </c>
      <c r="B77" s="109" t="s">
        <v>298</v>
      </c>
      <c r="C77" s="106">
        <v>1986</v>
      </c>
      <c r="D77" s="128" t="s">
        <v>61</v>
      </c>
      <c r="E77" s="106" t="s">
        <v>59</v>
      </c>
      <c r="F77" s="106">
        <v>3</v>
      </c>
      <c r="G77" s="106">
        <v>3</v>
      </c>
      <c r="H77" s="129">
        <v>1988.9</v>
      </c>
      <c r="I77" s="129">
        <v>1263.9000000000001</v>
      </c>
      <c r="J77" s="129">
        <v>735.9</v>
      </c>
      <c r="K77" s="160">
        <v>62</v>
      </c>
      <c r="L77" s="129">
        <v>889500</v>
      </c>
      <c r="M77" s="208"/>
      <c r="N77" s="208"/>
      <c r="O77" s="208"/>
      <c r="P77" s="129">
        <v>889500</v>
      </c>
      <c r="Q77" s="122" t="s">
        <v>61</v>
      </c>
      <c r="R77" s="131">
        <f t="shared" si="1"/>
        <v>447.23213836794207</v>
      </c>
      <c r="S77" s="117">
        <v>6731.14</v>
      </c>
      <c r="T77" s="182" t="s">
        <v>108</v>
      </c>
    </row>
    <row r="78" spans="1:20" s="55" customFormat="1" ht="21" customHeight="1" x14ac:dyDescent="0.25">
      <c r="A78" s="105" t="s">
        <v>826</v>
      </c>
      <c r="B78" s="109" t="s">
        <v>299</v>
      </c>
      <c r="C78" s="106">
        <v>1977</v>
      </c>
      <c r="D78" s="128"/>
      <c r="E78" s="106" t="s">
        <v>59</v>
      </c>
      <c r="F78" s="106">
        <v>2</v>
      </c>
      <c r="G78" s="106">
        <v>1</v>
      </c>
      <c r="H78" s="129">
        <v>1074.5</v>
      </c>
      <c r="I78" s="129">
        <v>374.5</v>
      </c>
      <c r="J78" s="129">
        <v>374.5</v>
      </c>
      <c r="K78" s="160">
        <v>15</v>
      </c>
      <c r="L78" s="129">
        <v>801600</v>
      </c>
      <c r="M78" s="208"/>
      <c r="N78" s="208"/>
      <c r="O78" s="208"/>
      <c r="P78" s="129">
        <v>801600</v>
      </c>
      <c r="Q78" s="122"/>
      <c r="R78" s="131">
        <f t="shared" si="1"/>
        <v>746.02140530479289</v>
      </c>
      <c r="S78" s="117">
        <v>6731.14</v>
      </c>
      <c r="T78" s="182" t="s">
        <v>108</v>
      </c>
    </row>
    <row r="79" spans="1:20" s="55" customFormat="1" ht="21" customHeight="1" x14ac:dyDescent="0.25">
      <c r="A79" s="105" t="s">
        <v>827</v>
      </c>
      <c r="B79" s="109" t="s">
        <v>300</v>
      </c>
      <c r="C79" s="106">
        <v>1917</v>
      </c>
      <c r="D79" s="128"/>
      <c r="E79" s="106" t="s">
        <v>60</v>
      </c>
      <c r="F79" s="106">
        <v>2</v>
      </c>
      <c r="G79" s="106">
        <v>2</v>
      </c>
      <c r="H79" s="129">
        <v>218.73</v>
      </c>
      <c r="I79" s="129">
        <v>148.81</v>
      </c>
      <c r="J79" s="129">
        <v>28.7</v>
      </c>
      <c r="K79" s="160">
        <v>17</v>
      </c>
      <c r="L79" s="129">
        <v>287848.68</v>
      </c>
      <c r="M79" s="208"/>
      <c r="N79" s="208"/>
      <c r="O79" s="208"/>
      <c r="P79" s="129">
        <v>65800</v>
      </c>
      <c r="Q79" s="122"/>
      <c r="R79" s="131">
        <f t="shared" si="1"/>
        <v>1316</v>
      </c>
      <c r="S79" s="117">
        <v>6731.14</v>
      </c>
      <c r="T79" s="182" t="s">
        <v>108</v>
      </c>
    </row>
    <row r="80" spans="1:20" ht="21" customHeight="1" x14ac:dyDescent="0.25">
      <c r="A80" s="105" t="s">
        <v>828</v>
      </c>
      <c r="B80" s="109" t="s">
        <v>301</v>
      </c>
      <c r="C80" s="105">
        <v>1917</v>
      </c>
      <c r="D80" s="110"/>
      <c r="E80" s="105" t="s">
        <v>60</v>
      </c>
      <c r="F80" s="105">
        <v>1</v>
      </c>
      <c r="G80" s="105">
        <v>3</v>
      </c>
      <c r="H80" s="111">
        <v>451.9</v>
      </c>
      <c r="I80" s="111">
        <v>201.7</v>
      </c>
      <c r="J80" s="111">
        <v>32.799999999999997</v>
      </c>
      <c r="K80" s="159">
        <v>12</v>
      </c>
      <c r="L80" s="111">
        <v>594700.4</v>
      </c>
      <c r="M80" s="107"/>
      <c r="N80" s="107"/>
      <c r="O80" s="107"/>
      <c r="P80" s="111">
        <v>105280</v>
      </c>
      <c r="Q80" s="108"/>
      <c r="R80" s="117">
        <f t="shared" si="1"/>
        <v>1316.0000000000002</v>
      </c>
      <c r="S80" s="117">
        <v>6731.14</v>
      </c>
      <c r="T80" s="182" t="s">
        <v>108</v>
      </c>
    </row>
    <row r="81" spans="1:20" s="55" customFormat="1" ht="21" customHeight="1" x14ac:dyDescent="0.25">
      <c r="A81" s="105" t="s">
        <v>829</v>
      </c>
      <c r="B81" s="109" t="s">
        <v>302</v>
      </c>
      <c r="C81" s="106">
        <v>1985</v>
      </c>
      <c r="D81" s="128" t="s">
        <v>61</v>
      </c>
      <c r="E81" s="106" t="s">
        <v>59</v>
      </c>
      <c r="F81" s="106">
        <v>3</v>
      </c>
      <c r="G81" s="106">
        <v>3</v>
      </c>
      <c r="H81" s="129">
        <v>2036.5</v>
      </c>
      <c r="I81" s="129">
        <v>1292.5</v>
      </c>
      <c r="J81" s="129">
        <v>745</v>
      </c>
      <c r="K81" s="160">
        <v>48</v>
      </c>
      <c r="L81" s="129">
        <v>939000</v>
      </c>
      <c r="M81" s="208"/>
      <c r="N81" s="208"/>
      <c r="O81" s="208"/>
      <c r="P81" s="129">
        <v>939000</v>
      </c>
      <c r="Q81" s="122" t="s">
        <v>61</v>
      </c>
      <c r="R81" s="131">
        <f t="shared" si="1"/>
        <v>461.08519518782225</v>
      </c>
      <c r="S81" s="117">
        <v>6731.14</v>
      </c>
      <c r="T81" s="182" t="s">
        <v>108</v>
      </c>
    </row>
    <row r="82" spans="1:20" s="77" customFormat="1" ht="21" customHeight="1" x14ac:dyDescent="0.25">
      <c r="A82" s="105"/>
      <c r="B82" s="132" t="s">
        <v>87</v>
      </c>
      <c r="C82" s="105"/>
      <c r="D82" s="110"/>
      <c r="E82" s="105"/>
      <c r="F82" s="105"/>
      <c r="G82" s="105"/>
      <c r="H82" s="107">
        <f>SUM(H83:H106)</f>
        <v>56517.780000000013</v>
      </c>
      <c r="I82" s="107">
        <f>SUM(I83:I106)</f>
        <v>40566.610000000008</v>
      </c>
      <c r="J82" s="107">
        <f>SUM(J83:J106)</f>
        <v>31568.529999999992</v>
      </c>
      <c r="K82" s="144">
        <f>SUM(K83:K106)</f>
        <v>1468</v>
      </c>
      <c r="L82" s="107">
        <f>SUM(L83:L106)</f>
        <v>21669262.600000001</v>
      </c>
      <c r="M82" s="208"/>
      <c r="N82" s="208"/>
      <c r="O82" s="208"/>
      <c r="P82" s="107">
        <f>SUM(P83:P106)</f>
        <v>21669262.600000001</v>
      </c>
      <c r="Q82" s="122" t="s">
        <v>61</v>
      </c>
      <c r="R82" s="117"/>
      <c r="S82" s="117"/>
      <c r="T82" s="182"/>
    </row>
    <row r="83" spans="1:20" ht="21" customHeight="1" x14ac:dyDescent="0.25">
      <c r="A83" s="105" t="s">
        <v>830</v>
      </c>
      <c r="B83" s="109" t="s">
        <v>327</v>
      </c>
      <c r="C83" s="106">
        <v>1970</v>
      </c>
      <c r="D83" s="128" t="s">
        <v>61</v>
      </c>
      <c r="E83" s="105" t="s">
        <v>59</v>
      </c>
      <c r="F83" s="105">
        <v>2</v>
      </c>
      <c r="G83" s="105">
        <v>2</v>
      </c>
      <c r="H83" s="129">
        <v>573.20000000000005</v>
      </c>
      <c r="I83" s="129">
        <v>523.4</v>
      </c>
      <c r="J83" s="111">
        <v>419.2</v>
      </c>
      <c r="K83" s="159">
        <v>18</v>
      </c>
      <c r="L83" s="111">
        <v>1076160</v>
      </c>
      <c r="M83" s="208"/>
      <c r="N83" s="208"/>
      <c r="O83" s="208"/>
      <c r="P83" s="111">
        <f t="shared" ref="P83:P106" si="2">L83</f>
        <v>1076160</v>
      </c>
      <c r="Q83" s="122" t="s">
        <v>61</v>
      </c>
      <c r="R83" s="117">
        <f t="shared" ref="R83:R106" si="3">L83/H83</f>
        <v>1877.4598743893928</v>
      </c>
      <c r="S83" s="117">
        <v>6731.14</v>
      </c>
      <c r="T83" s="182" t="s">
        <v>108</v>
      </c>
    </row>
    <row r="84" spans="1:20" ht="21" customHeight="1" x14ac:dyDescent="0.25">
      <c r="A84" s="105" t="s">
        <v>831</v>
      </c>
      <c r="B84" s="109" t="s">
        <v>328</v>
      </c>
      <c r="C84" s="106">
        <v>1986</v>
      </c>
      <c r="D84" s="128" t="s">
        <v>61</v>
      </c>
      <c r="E84" s="105" t="s">
        <v>76</v>
      </c>
      <c r="F84" s="105">
        <v>5</v>
      </c>
      <c r="G84" s="105">
        <v>5</v>
      </c>
      <c r="H84" s="129">
        <v>12272.4</v>
      </c>
      <c r="I84" s="129">
        <v>8004</v>
      </c>
      <c r="J84" s="129">
        <v>5024</v>
      </c>
      <c r="K84" s="159">
        <v>186</v>
      </c>
      <c r="L84" s="111">
        <v>844188</v>
      </c>
      <c r="M84" s="208"/>
      <c r="N84" s="208"/>
      <c r="O84" s="208"/>
      <c r="P84" s="111">
        <f t="shared" si="2"/>
        <v>844188</v>
      </c>
      <c r="Q84" s="122" t="s">
        <v>61</v>
      </c>
      <c r="R84" s="117">
        <f t="shared" si="3"/>
        <v>68.7875232228415</v>
      </c>
      <c r="S84" s="117">
        <v>6731.14</v>
      </c>
      <c r="T84" s="182" t="s">
        <v>123</v>
      </c>
    </row>
    <row r="85" spans="1:20" ht="21" customHeight="1" x14ac:dyDescent="0.25">
      <c r="A85" s="105" t="s">
        <v>832</v>
      </c>
      <c r="B85" s="109" t="s">
        <v>329</v>
      </c>
      <c r="C85" s="106">
        <v>1963</v>
      </c>
      <c r="D85" s="128" t="s">
        <v>61</v>
      </c>
      <c r="E85" s="105" t="s">
        <v>59</v>
      </c>
      <c r="F85" s="105">
        <v>2</v>
      </c>
      <c r="G85" s="105">
        <v>3</v>
      </c>
      <c r="H85" s="129">
        <v>530.5</v>
      </c>
      <c r="I85" s="129">
        <v>289.5</v>
      </c>
      <c r="J85" s="111">
        <v>94</v>
      </c>
      <c r="K85" s="159">
        <v>15</v>
      </c>
      <c r="L85" s="111">
        <v>1949520</v>
      </c>
      <c r="M85" s="208"/>
      <c r="N85" s="208"/>
      <c r="O85" s="208"/>
      <c r="P85" s="111">
        <f t="shared" si="2"/>
        <v>1949520</v>
      </c>
      <c r="Q85" s="122" t="s">
        <v>61</v>
      </c>
      <c r="R85" s="117">
        <f t="shared" si="3"/>
        <v>3674.8727615457115</v>
      </c>
      <c r="S85" s="117">
        <v>6731.14</v>
      </c>
      <c r="T85" s="182" t="s">
        <v>108</v>
      </c>
    </row>
    <row r="86" spans="1:20" ht="21" customHeight="1" x14ac:dyDescent="0.25">
      <c r="A86" s="105" t="s">
        <v>833</v>
      </c>
      <c r="B86" s="109" t="s">
        <v>330</v>
      </c>
      <c r="C86" s="106">
        <v>1959</v>
      </c>
      <c r="D86" s="128" t="s">
        <v>61</v>
      </c>
      <c r="E86" s="105" t="s">
        <v>59</v>
      </c>
      <c r="F86" s="105">
        <v>2</v>
      </c>
      <c r="G86" s="105">
        <v>2</v>
      </c>
      <c r="H86" s="129">
        <v>748.6</v>
      </c>
      <c r="I86" s="129">
        <v>670</v>
      </c>
      <c r="J86" s="111">
        <v>180.8</v>
      </c>
      <c r="K86" s="159">
        <v>16</v>
      </c>
      <c r="L86" s="111">
        <v>105626</v>
      </c>
      <c r="M86" s="208"/>
      <c r="N86" s="208"/>
      <c r="O86" s="208"/>
      <c r="P86" s="111">
        <f t="shared" si="2"/>
        <v>105626</v>
      </c>
      <c r="Q86" s="122" t="s">
        <v>61</v>
      </c>
      <c r="R86" s="117">
        <f t="shared" si="3"/>
        <v>141.09804969275982</v>
      </c>
      <c r="S86" s="117">
        <v>6731.14</v>
      </c>
      <c r="T86" s="182" t="s">
        <v>123</v>
      </c>
    </row>
    <row r="87" spans="1:20" ht="21" customHeight="1" x14ac:dyDescent="0.25">
      <c r="A87" s="105" t="s">
        <v>834</v>
      </c>
      <c r="B87" s="109" t="s">
        <v>331</v>
      </c>
      <c r="C87" s="106">
        <v>1970</v>
      </c>
      <c r="D87" s="128" t="s">
        <v>61</v>
      </c>
      <c r="E87" s="105" t="s">
        <v>59</v>
      </c>
      <c r="F87" s="105">
        <v>2</v>
      </c>
      <c r="G87" s="105">
        <v>2</v>
      </c>
      <c r="H87" s="129">
        <v>518.9</v>
      </c>
      <c r="I87" s="129">
        <v>503.3</v>
      </c>
      <c r="J87" s="111">
        <v>463.6</v>
      </c>
      <c r="K87" s="159">
        <v>30</v>
      </c>
      <c r="L87" s="111">
        <v>43632</v>
      </c>
      <c r="M87" s="208"/>
      <c r="N87" s="208"/>
      <c r="O87" s="208"/>
      <c r="P87" s="111">
        <f t="shared" si="2"/>
        <v>43632</v>
      </c>
      <c r="Q87" s="122" t="s">
        <v>61</v>
      </c>
      <c r="R87" s="117">
        <f t="shared" si="3"/>
        <v>84.085565619579882</v>
      </c>
      <c r="S87" s="117">
        <v>6731.14</v>
      </c>
      <c r="T87" s="182" t="s">
        <v>123</v>
      </c>
    </row>
    <row r="88" spans="1:20" ht="21" customHeight="1" x14ac:dyDescent="0.25">
      <c r="A88" s="105" t="s">
        <v>835</v>
      </c>
      <c r="B88" s="109" t="s">
        <v>332</v>
      </c>
      <c r="C88" s="106">
        <v>1971</v>
      </c>
      <c r="D88" s="128" t="s">
        <v>61</v>
      </c>
      <c r="E88" s="105" t="s">
        <v>59</v>
      </c>
      <c r="F88" s="105">
        <v>2</v>
      </c>
      <c r="G88" s="105">
        <v>2</v>
      </c>
      <c r="H88" s="129">
        <v>503</v>
      </c>
      <c r="I88" s="129">
        <v>487.4</v>
      </c>
      <c r="J88" s="111">
        <v>296.10000000000002</v>
      </c>
      <c r="K88" s="159">
        <v>23</v>
      </c>
      <c r="L88" s="111">
        <v>1017600</v>
      </c>
      <c r="M88" s="208"/>
      <c r="N88" s="208"/>
      <c r="O88" s="208"/>
      <c r="P88" s="111">
        <f t="shared" si="2"/>
        <v>1017600</v>
      </c>
      <c r="Q88" s="122" t="s">
        <v>61</v>
      </c>
      <c r="R88" s="117">
        <f t="shared" si="3"/>
        <v>2023.0616302186879</v>
      </c>
      <c r="S88" s="117">
        <v>6731.14</v>
      </c>
      <c r="T88" s="182" t="s">
        <v>108</v>
      </c>
    </row>
    <row r="89" spans="1:20" ht="21" customHeight="1" x14ac:dyDescent="0.25">
      <c r="A89" s="105" t="s">
        <v>836</v>
      </c>
      <c r="B89" s="109" t="s">
        <v>333</v>
      </c>
      <c r="C89" s="106">
        <v>1971</v>
      </c>
      <c r="D89" s="128" t="s">
        <v>61</v>
      </c>
      <c r="E89" s="105" t="s">
        <v>59</v>
      </c>
      <c r="F89" s="105">
        <v>2</v>
      </c>
      <c r="G89" s="105">
        <v>2</v>
      </c>
      <c r="H89" s="129">
        <v>785.5</v>
      </c>
      <c r="I89" s="129">
        <v>726.7</v>
      </c>
      <c r="J89" s="111">
        <v>726.7</v>
      </c>
      <c r="K89" s="159">
        <v>35</v>
      </c>
      <c r="L89" s="111">
        <v>291985</v>
      </c>
      <c r="M89" s="208"/>
      <c r="N89" s="208"/>
      <c r="O89" s="208"/>
      <c r="P89" s="111">
        <f t="shared" si="2"/>
        <v>291985</v>
      </c>
      <c r="Q89" s="122" t="s">
        <v>61</v>
      </c>
      <c r="R89" s="117">
        <f t="shared" si="3"/>
        <v>371.71865054105666</v>
      </c>
      <c r="S89" s="117">
        <v>6731.14</v>
      </c>
      <c r="T89" s="182" t="s">
        <v>123</v>
      </c>
    </row>
    <row r="90" spans="1:20" ht="21" customHeight="1" x14ac:dyDescent="0.25">
      <c r="A90" s="105" t="s">
        <v>837</v>
      </c>
      <c r="B90" s="109" t="s">
        <v>334</v>
      </c>
      <c r="C90" s="106">
        <v>1969</v>
      </c>
      <c r="D90" s="128" t="s">
        <v>61</v>
      </c>
      <c r="E90" s="105" t="s">
        <v>59</v>
      </c>
      <c r="F90" s="105">
        <v>2</v>
      </c>
      <c r="G90" s="105">
        <v>2</v>
      </c>
      <c r="H90" s="129">
        <v>576.70000000000005</v>
      </c>
      <c r="I90" s="129">
        <v>517.29999999999995</v>
      </c>
      <c r="J90" s="111">
        <v>472.1</v>
      </c>
      <c r="K90" s="159">
        <v>18</v>
      </c>
      <c r="L90" s="111">
        <v>1276800</v>
      </c>
      <c r="M90" s="208"/>
      <c r="N90" s="208"/>
      <c r="O90" s="208"/>
      <c r="P90" s="111">
        <f t="shared" si="2"/>
        <v>1276800</v>
      </c>
      <c r="Q90" s="122" t="s">
        <v>61</v>
      </c>
      <c r="R90" s="117">
        <f t="shared" si="3"/>
        <v>2213.9760707473556</v>
      </c>
      <c r="S90" s="117">
        <v>6731.14</v>
      </c>
      <c r="T90" s="182" t="s">
        <v>108</v>
      </c>
    </row>
    <row r="91" spans="1:20" ht="21" customHeight="1" x14ac:dyDescent="0.25">
      <c r="A91" s="105" t="s">
        <v>838</v>
      </c>
      <c r="B91" s="109" t="s">
        <v>335</v>
      </c>
      <c r="C91" s="106">
        <v>1970</v>
      </c>
      <c r="D91" s="128" t="s">
        <v>61</v>
      </c>
      <c r="E91" s="105" t="s">
        <v>59</v>
      </c>
      <c r="F91" s="105">
        <v>2</v>
      </c>
      <c r="G91" s="105">
        <v>2</v>
      </c>
      <c r="H91" s="129">
        <v>556.9</v>
      </c>
      <c r="I91" s="129">
        <v>506.8</v>
      </c>
      <c r="J91" s="111">
        <v>506.8</v>
      </c>
      <c r="K91" s="159">
        <v>18</v>
      </c>
      <c r="L91" s="111">
        <v>1264800</v>
      </c>
      <c r="M91" s="208"/>
      <c r="N91" s="208"/>
      <c r="O91" s="208"/>
      <c r="P91" s="111">
        <f t="shared" si="2"/>
        <v>1264800</v>
      </c>
      <c r="Q91" s="122" t="s">
        <v>61</v>
      </c>
      <c r="R91" s="117">
        <f t="shared" si="3"/>
        <v>2271.1438319267372</v>
      </c>
      <c r="S91" s="117">
        <v>6731.14</v>
      </c>
      <c r="T91" s="182" t="s">
        <v>108</v>
      </c>
    </row>
    <row r="92" spans="1:20" ht="21" customHeight="1" x14ac:dyDescent="0.25">
      <c r="A92" s="105" t="s">
        <v>839</v>
      </c>
      <c r="B92" s="109" t="s">
        <v>336</v>
      </c>
      <c r="C92" s="106">
        <v>1966</v>
      </c>
      <c r="D92" s="128" t="s">
        <v>61</v>
      </c>
      <c r="E92" s="105" t="s">
        <v>76</v>
      </c>
      <c r="F92" s="105">
        <v>5</v>
      </c>
      <c r="G92" s="105">
        <v>3</v>
      </c>
      <c r="H92" s="129">
        <v>2237.39</v>
      </c>
      <c r="I92" s="129">
        <v>2051.14</v>
      </c>
      <c r="J92" s="111">
        <v>1817.04</v>
      </c>
      <c r="K92" s="159">
        <v>90</v>
      </c>
      <c r="L92" s="111">
        <v>79961</v>
      </c>
      <c r="M92" s="208"/>
      <c r="N92" s="208"/>
      <c r="O92" s="208"/>
      <c r="P92" s="111">
        <f t="shared" si="2"/>
        <v>79961</v>
      </c>
      <c r="Q92" s="122" t="s">
        <v>61</v>
      </c>
      <c r="R92" s="117">
        <f t="shared" si="3"/>
        <v>35.738516753896285</v>
      </c>
      <c r="S92" s="117">
        <v>6731.14</v>
      </c>
      <c r="T92" s="182" t="s">
        <v>123</v>
      </c>
    </row>
    <row r="93" spans="1:20" ht="21" customHeight="1" x14ac:dyDescent="0.25">
      <c r="A93" s="105" t="s">
        <v>840</v>
      </c>
      <c r="B93" s="109" t="s">
        <v>337</v>
      </c>
      <c r="C93" s="106">
        <v>1970</v>
      </c>
      <c r="D93" s="128" t="s">
        <v>61</v>
      </c>
      <c r="E93" s="105" t="s">
        <v>76</v>
      </c>
      <c r="F93" s="105">
        <v>5</v>
      </c>
      <c r="G93" s="105">
        <v>3</v>
      </c>
      <c r="H93" s="129">
        <v>2232.3000000000002</v>
      </c>
      <c r="I93" s="129">
        <v>2047.8</v>
      </c>
      <c r="J93" s="129">
        <v>2047.8</v>
      </c>
      <c r="K93" s="159">
        <v>55</v>
      </c>
      <c r="L93" s="111">
        <v>801000</v>
      </c>
      <c r="M93" s="208"/>
      <c r="N93" s="208"/>
      <c r="O93" s="208"/>
      <c r="P93" s="111">
        <f t="shared" si="2"/>
        <v>801000</v>
      </c>
      <c r="Q93" s="122" t="s">
        <v>61</v>
      </c>
      <c r="R93" s="117">
        <f t="shared" si="3"/>
        <v>358.82273887918285</v>
      </c>
      <c r="S93" s="117">
        <v>6731.14</v>
      </c>
      <c r="T93" s="182" t="s">
        <v>108</v>
      </c>
    </row>
    <row r="94" spans="1:20" ht="21" customHeight="1" x14ac:dyDescent="0.25">
      <c r="A94" s="105" t="s">
        <v>841</v>
      </c>
      <c r="B94" s="109" t="s">
        <v>338</v>
      </c>
      <c r="C94" s="106">
        <v>1966</v>
      </c>
      <c r="D94" s="128" t="s">
        <v>61</v>
      </c>
      <c r="E94" s="105" t="s">
        <v>76</v>
      </c>
      <c r="F94" s="105">
        <v>5</v>
      </c>
      <c r="G94" s="105">
        <v>3</v>
      </c>
      <c r="H94" s="129">
        <v>2185.9499999999998</v>
      </c>
      <c r="I94" s="129">
        <v>2000.15</v>
      </c>
      <c r="J94" s="111">
        <v>2000.15</v>
      </c>
      <c r="K94" s="159">
        <v>80</v>
      </c>
      <c r="L94" s="111">
        <v>852900</v>
      </c>
      <c r="M94" s="208"/>
      <c r="N94" s="208"/>
      <c r="O94" s="208"/>
      <c r="P94" s="111">
        <f t="shared" si="2"/>
        <v>852900</v>
      </c>
      <c r="Q94" s="122" t="s">
        <v>61</v>
      </c>
      <c r="R94" s="117">
        <f t="shared" si="3"/>
        <v>390.17360872847047</v>
      </c>
      <c r="S94" s="117">
        <v>6731.14</v>
      </c>
      <c r="T94" s="182" t="s">
        <v>108</v>
      </c>
    </row>
    <row r="95" spans="1:20" ht="21" customHeight="1" x14ac:dyDescent="0.25">
      <c r="A95" s="105" t="s">
        <v>842</v>
      </c>
      <c r="B95" s="109" t="s">
        <v>339</v>
      </c>
      <c r="C95" s="106">
        <v>1971</v>
      </c>
      <c r="D95" s="128" t="s">
        <v>61</v>
      </c>
      <c r="E95" s="105" t="s">
        <v>59</v>
      </c>
      <c r="F95" s="105">
        <v>5</v>
      </c>
      <c r="G95" s="105">
        <v>2</v>
      </c>
      <c r="H95" s="129">
        <v>1908.2</v>
      </c>
      <c r="I95" s="129">
        <v>1755.2</v>
      </c>
      <c r="J95" s="111">
        <v>1726.5</v>
      </c>
      <c r="K95" s="159">
        <v>52</v>
      </c>
      <c r="L95" s="111">
        <v>275958</v>
      </c>
      <c r="M95" s="208"/>
      <c r="N95" s="208"/>
      <c r="O95" s="208"/>
      <c r="P95" s="111">
        <f t="shared" si="2"/>
        <v>275958</v>
      </c>
      <c r="Q95" s="122" t="s">
        <v>61</v>
      </c>
      <c r="R95" s="117">
        <f t="shared" si="3"/>
        <v>144.61691646577927</v>
      </c>
      <c r="S95" s="117">
        <v>6731.14</v>
      </c>
      <c r="T95" s="182" t="s">
        <v>123</v>
      </c>
    </row>
    <row r="96" spans="1:20" ht="21" customHeight="1" x14ac:dyDescent="0.25">
      <c r="A96" s="105" t="s">
        <v>843</v>
      </c>
      <c r="B96" s="109" t="s">
        <v>340</v>
      </c>
      <c r="C96" s="106">
        <v>1964</v>
      </c>
      <c r="D96" s="128" t="s">
        <v>61</v>
      </c>
      <c r="E96" s="105" t="s">
        <v>59</v>
      </c>
      <c r="F96" s="105">
        <v>2</v>
      </c>
      <c r="G96" s="105">
        <v>3</v>
      </c>
      <c r="H96" s="129">
        <v>545.70000000000005</v>
      </c>
      <c r="I96" s="129">
        <v>480.3</v>
      </c>
      <c r="J96" s="111">
        <v>480.3</v>
      </c>
      <c r="K96" s="159">
        <v>16</v>
      </c>
      <c r="L96" s="111">
        <v>344437</v>
      </c>
      <c r="M96" s="208"/>
      <c r="N96" s="208"/>
      <c r="O96" s="208"/>
      <c r="P96" s="111">
        <f t="shared" si="2"/>
        <v>344437</v>
      </c>
      <c r="Q96" s="122" t="s">
        <v>61</v>
      </c>
      <c r="R96" s="117">
        <f t="shared" si="3"/>
        <v>631.18380062305289</v>
      </c>
      <c r="S96" s="117">
        <v>6731.14</v>
      </c>
      <c r="T96" s="182" t="s">
        <v>123</v>
      </c>
    </row>
    <row r="97" spans="1:20" ht="21" customHeight="1" x14ac:dyDescent="0.25">
      <c r="A97" s="105" t="s">
        <v>844</v>
      </c>
      <c r="B97" s="109" t="s">
        <v>732</v>
      </c>
      <c r="C97" s="106">
        <v>1966</v>
      </c>
      <c r="D97" s="128" t="s">
        <v>61</v>
      </c>
      <c r="E97" s="105" t="s">
        <v>76</v>
      </c>
      <c r="F97" s="105">
        <v>5</v>
      </c>
      <c r="G97" s="105">
        <v>5</v>
      </c>
      <c r="H97" s="129">
        <v>4959.6000000000004</v>
      </c>
      <c r="I97" s="129">
        <v>3088.7</v>
      </c>
      <c r="J97" s="111">
        <v>2168.6999999999998</v>
      </c>
      <c r="K97" s="159">
        <v>157</v>
      </c>
      <c r="L97" s="111">
        <v>1239900</v>
      </c>
      <c r="M97" s="208"/>
      <c r="N97" s="208"/>
      <c r="O97" s="208"/>
      <c r="P97" s="111">
        <f>L97</f>
        <v>1239900</v>
      </c>
      <c r="Q97" s="122" t="s">
        <v>61</v>
      </c>
      <c r="R97" s="117">
        <f t="shared" si="3"/>
        <v>249.99999999999997</v>
      </c>
      <c r="S97" s="117">
        <v>6731.14</v>
      </c>
      <c r="T97" s="182" t="s">
        <v>108</v>
      </c>
    </row>
    <row r="98" spans="1:20" ht="21" customHeight="1" x14ac:dyDescent="0.25">
      <c r="A98" s="105" t="s">
        <v>845</v>
      </c>
      <c r="B98" s="109" t="s">
        <v>733</v>
      </c>
      <c r="C98" s="106">
        <v>1967</v>
      </c>
      <c r="D98" s="128" t="s">
        <v>61</v>
      </c>
      <c r="E98" s="105" t="s">
        <v>59</v>
      </c>
      <c r="F98" s="105">
        <v>5</v>
      </c>
      <c r="G98" s="105">
        <v>4</v>
      </c>
      <c r="H98" s="129">
        <v>6473</v>
      </c>
      <c r="I98" s="129">
        <v>2387.62</v>
      </c>
      <c r="J98" s="111">
        <v>1753.62</v>
      </c>
      <c r="K98" s="159">
        <v>75</v>
      </c>
      <c r="L98" s="111">
        <v>2880000</v>
      </c>
      <c r="M98" s="208"/>
      <c r="N98" s="208"/>
      <c r="O98" s="208"/>
      <c r="P98" s="111">
        <f t="shared" si="2"/>
        <v>2880000</v>
      </c>
      <c r="Q98" s="122" t="s">
        <v>61</v>
      </c>
      <c r="R98" s="117">
        <f t="shared" si="3"/>
        <v>444.92507338173954</v>
      </c>
      <c r="S98" s="117">
        <v>6731.14</v>
      </c>
      <c r="T98" s="182" t="s">
        <v>108</v>
      </c>
    </row>
    <row r="99" spans="1:20" ht="21" customHeight="1" x14ac:dyDescent="0.25">
      <c r="A99" s="105" t="s">
        <v>846</v>
      </c>
      <c r="B99" s="109" t="s">
        <v>734</v>
      </c>
      <c r="C99" s="106">
        <v>1966</v>
      </c>
      <c r="D99" s="128" t="s">
        <v>61</v>
      </c>
      <c r="E99" s="105" t="s">
        <v>76</v>
      </c>
      <c r="F99" s="105">
        <v>5</v>
      </c>
      <c r="G99" s="105">
        <v>5</v>
      </c>
      <c r="H99" s="129">
        <v>4954.8</v>
      </c>
      <c r="I99" s="129">
        <v>3097.3</v>
      </c>
      <c r="J99" s="111">
        <v>2297.3000000000002</v>
      </c>
      <c r="K99" s="159">
        <v>136</v>
      </c>
      <c r="L99" s="111">
        <v>1238700</v>
      </c>
      <c r="M99" s="208"/>
      <c r="N99" s="208"/>
      <c r="O99" s="208"/>
      <c r="P99" s="111">
        <f t="shared" si="2"/>
        <v>1238700</v>
      </c>
      <c r="Q99" s="122" t="s">
        <v>61</v>
      </c>
      <c r="R99" s="117">
        <f t="shared" si="3"/>
        <v>250</v>
      </c>
      <c r="S99" s="117">
        <v>6731.14</v>
      </c>
      <c r="T99" s="182" t="s">
        <v>108</v>
      </c>
    </row>
    <row r="100" spans="1:20" ht="21" customHeight="1" x14ac:dyDescent="0.25">
      <c r="A100" s="105" t="s">
        <v>847</v>
      </c>
      <c r="B100" s="109" t="s">
        <v>735</v>
      </c>
      <c r="C100" s="106">
        <v>1966</v>
      </c>
      <c r="D100" s="128" t="s">
        <v>61</v>
      </c>
      <c r="E100" s="105" t="s">
        <v>76</v>
      </c>
      <c r="F100" s="105">
        <v>5</v>
      </c>
      <c r="G100" s="105">
        <v>5</v>
      </c>
      <c r="H100" s="129">
        <v>4959.6000000000004</v>
      </c>
      <c r="I100" s="129">
        <v>3093.2</v>
      </c>
      <c r="J100" s="111">
        <v>2114.6</v>
      </c>
      <c r="K100" s="159">
        <v>134</v>
      </c>
      <c r="L100" s="111">
        <v>1239900</v>
      </c>
      <c r="M100" s="208"/>
      <c r="N100" s="208"/>
      <c r="O100" s="208"/>
      <c r="P100" s="111">
        <f t="shared" si="2"/>
        <v>1239900</v>
      </c>
      <c r="Q100" s="122" t="s">
        <v>61</v>
      </c>
      <c r="R100" s="117">
        <f t="shared" si="3"/>
        <v>249.99999999999997</v>
      </c>
      <c r="S100" s="117">
        <v>6731.14</v>
      </c>
      <c r="T100" s="182" t="s">
        <v>108</v>
      </c>
    </row>
    <row r="101" spans="1:20" ht="21" customHeight="1" x14ac:dyDescent="0.25">
      <c r="A101" s="105" t="s">
        <v>848</v>
      </c>
      <c r="B101" s="109" t="s">
        <v>736</v>
      </c>
      <c r="C101" s="106">
        <v>1985</v>
      </c>
      <c r="D101" s="128" t="s">
        <v>61</v>
      </c>
      <c r="E101" s="105" t="s">
        <v>76</v>
      </c>
      <c r="F101" s="105">
        <v>3</v>
      </c>
      <c r="G101" s="105">
        <v>3</v>
      </c>
      <c r="H101" s="129">
        <v>1359.4</v>
      </c>
      <c r="I101" s="129">
        <v>1268.8</v>
      </c>
      <c r="J101" s="111">
        <v>724.2</v>
      </c>
      <c r="K101" s="159">
        <v>54</v>
      </c>
      <c r="L101" s="111">
        <v>994500</v>
      </c>
      <c r="M101" s="208"/>
      <c r="N101" s="208"/>
      <c r="O101" s="208"/>
      <c r="P101" s="111">
        <f t="shared" si="2"/>
        <v>994500</v>
      </c>
      <c r="Q101" s="122" t="s">
        <v>61</v>
      </c>
      <c r="R101" s="117">
        <f t="shared" si="3"/>
        <v>731.57275268500803</v>
      </c>
      <c r="S101" s="117">
        <v>6731.14</v>
      </c>
      <c r="T101" s="182" t="s">
        <v>108</v>
      </c>
    </row>
    <row r="102" spans="1:20" ht="21" customHeight="1" x14ac:dyDescent="0.25">
      <c r="A102" s="105" t="s">
        <v>849</v>
      </c>
      <c r="B102" s="109" t="s">
        <v>737</v>
      </c>
      <c r="C102" s="106">
        <v>1973</v>
      </c>
      <c r="D102" s="128" t="s">
        <v>61</v>
      </c>
      <c r="E102" s="105" t="s">
        <v>76</v>
      </c>
      <c r="F102" s="105">
        <v>5</v>
      </c>
      <c r="G102" s="105">
        <v>4</v>
      </c>
      <c r="H102" s="129">
        <v>3734.3</v>
      </c>
      <c r="I102" s="129">
        <v>3476.3</v>
      </c>
      <c r="J102" s="111">
        <v>3206.32</v>
      </c>
      <c r="K102" s="159">
        <v>116</v>
      </c>
      <c r="L102" s="111">
        <v>873328</v>
      </c>
      <c r="M102" s="208"/>
      <c r="N102" s="208"/>
      <c r="O102" s="208"/>
      <c r="P102" s="111">
        <f t="shared" si="2"/>
        <v>873328</v>
      </c>
      <c r="Q102" s="122" t="s">
        <v>61</v>
      </c>
      <c r="R102" s="117">
        <f t="shared" si="3"/>
        <v>233.8665881155772</v>
      </c>
      <c r="S102" s="117">
        <v>6731.14</v>
      </c>
      <c r="T102" s="182" t="s">
        <v>123</v>
      </c>
    </row>
    <row r="103" spans="1:20" ht="21" customHeight="1" x14ac:dyDescent="0.25">
      <c r="A103" s="105" t="s">
        <v>850</v>
      </c>
      <c r="B103" s="109" t="s">
        <v>738</v>
      </c>
      <c r="C103" s="106">
        <v>1964</v>
      </c>
      <c r="D103" s="128" t="s">
        <v>61</v>
      </c>
      <c r="E103" s="105" t="s">
        <v>59</v>
      </c>
      <c r="F103" s="105">
        <v>2</v>
      </c>
      <c r="G103" s="105">
        <v>2</v>
      </c>
      <c r="H103" s="129">
        <v>526.5</v>
      </c>
      <c r="I103" s="129">
        <v>469.9</v>
      </c>
      <c r="J103" s="111">
        <v>37.6</v>
      </c>
      <c r="K103" s="159">
        <v>11</v>
      </c>
      <c r="L103" s="111">
        <v>873600</v>
      </c>
      <c r="M103" s="208"/>
      <c r="N103" s="208"/>
      <c r="O103" s="208"/>
      <c r="P103" s="111">
        <f t="shared" si="2"/>
        <v>873600</v>
      </c>
      <c r="Q103" s="122" t="s">
        <v>61</v>
      </c>
      <c r="R103" s="117">
        <f t="shared" si="3"/>
        <v>1659.2592592592594</v>
      </c>
      <c r="S103" s="117">
        <v>6731.14</v>
      </c>
      <c r="T103" s="182" t="s">
        <v>108</v>
      </c>
    </row>
    <row r="104" spans="1:20" ht="21" customHeight="1" x14ac:dyDescent="0.25">
      <c r="A104" s="105" t="s">
        <v>851</v>
      </c>
      <c r="B104" s="109" t="s">
        <v>739</v>
      </c>
      <c r="C104" s="106">
        <v>1985</v>
      </c>
      <c r="D104" s="128" t="s">
        <v>61</v>
      </c>
      <c r="E104" s="105" t="s">
        <v>76</v>
      </c>
      <c r="F104" s="105">
        <v>2</v>
      </c>
      <c r="G104" s="105">
        <v>2</v>
      </c>
      <c r="H104" s="129">
        <v>597.4</v>
      </c>
      <c r="I104" s="129">
        <v>557.9</v>
      </c>
      <c r="J104" s="111">
        <v>557.9</v>
      </c>
      <c r="K104" s="159">
        <v>21</v>
      </c>
      <c r="L104" s="111">
        <v>895200</v>
      </c>
      <c r="M104" s="208"/>
      <c r="N104" s="208"/>
      <c r="O104" s="208"/>
      <c r="P104" s="111">
        <f t="shared" si="2"/>
        <v>895200</v>
      </c>
      <c r="Q104" s="122" t="s">
        <v>61</v>
      </c>
      <c r="R104" s="117">
        <f t="shared" si="3"/>
        <v>1498.4934717107467</v>
      </c>
      <c r="S104" s="117">
        <v>6731.14</v>
      </c>
      <c r="T104" s="182" t="s">
        <v>108</v>
      </c>
    </row>
    <row r="105" spans="1:20" ht="21" customHeight="1" x14ac:dyDescent="0.25">
      <c r="A105" s="105" t="s">
        <v>852</v>
      </c>
      <c r="B105" s="109" t="s">
        <v>740</v>
      </c>
      <c r="C105" s="106">
        <v>1968</v>
      </c>
      <c r="D105" s="128" t="s">
        <v>61</v>
      </c>
      <c r="E105" s="105" t="s">
        <v>59</v>
      </c>
      <c r="F105" s="105">
        <v>4</v>
      </c>
      <c r="G105" s="105">
        <v>3</v>
      </c>
      <c r="H105" s="129">
        <v>2125.87</v>
      </c>
      <c r="I105" s="129">
        <v>1962.85</v>
      </c>
      <c r="J105" s="111">
        <v>1962.85</v>
      </c>
      <c r="K105" s="159">
        <v>81</v>
      </c>
      <c r="L105" s="111">
        <v>178047.6</v>
      </c>
      <c r="M105" s="208"/>
      <c r="N105" s="208"/>
      <c r="O105" s="208"/>
      <c r="P105" s="111">
        <f t="shared" si="2"/>
        <v>178047.6</v>
      </c>
      <c r="Q105" s="122" t="s">
        <v>61</v>
      </c>
      <c r="R105" s="117">
        <f t="shared" si="3"/>
        <v>83.752816493953077</v>
      </c>
      <c r="S105" s="117">
        <v>6731.14</v>
      </c>
      <c r="T105" s="182" t="s">
        <v>123</v>
      </c>
    </row>
    <row r="106" spans="1:20" ht="21" customHeight="1" x14ac:dyDescent="0.25">
      <c r="A106" s="105" t="s">
        <v>853</v>
      </c>
      <c r="B106" s="109" t="s">
        <v>741</v>
      </c>
      <c r="C106" s="106">
        <v>1964</v>
      </c>
      <c r="D106" s="128" t="s">
        <v>61</v>
      </c>
      <c r="E106" s="105" t="s">
        <v>59</v>
      </c>
      <c r="F106" s="105">
        <v>2</v>
      </c>
      <c r="G106" s="105">
        <v>2</v>
      </c>
      <c r="H106" s="129">
        <v>652.07000000000005</v>
      </c>
      <c r="I106" s="129">
        <v>601.04999999999995</v>
      </c>
      <c r="J106" s="111">
        <v>490.35</v>
      </c>
      <c r="K106" s="159">
        <v>31</v>
      </c>
      <c r="L106" s="111">
        <v>1031520</v>
      </c>
      <c r="M106" s="208"/>
      <c r="N106" s="208"/>
      <c r="O106" s="208"/>
      <c r="P106" s="111">
        <f t="shared" si="2"/>
        <v>1031520</v>
      </c>
      <c r="Q106" s="122" t="s">
        <v>61</v>
      </c>
      <c r="R106" s="117">
        <f t="shared" si="3"/>
        <v>1581.9160519576119</v>
      </c>
      <c r="S106" s="117">
        <v>6731.14</v>
      </c>
      <c r="T106" s="182" t="s">
        <v>108</v>
      </c>
    </row>
    <row r="107" spans="1:20" s="123" customFormat="1" ht="21" customHeight="1" x14ac:dyDescent="0.25">
      <c r="A107" s="105"/>
      <c r="B107" s="132" t="s">
        <v>70</v>
      </c>
      <c r="C107" s="105"/>
      <c r="D107" s="105"/>
      <c r="E107" s="105"/>
      <c r="F107" s="105"/>
      <c r="G107" s="105"/>
      <c r="H107" s="107">
        <f>SUM(H108:H109)</f>
        <v>697.3</v>
      </c>
      <c r="I107" s="107">
        <f t="shared" ref="I107:J107" si="4">SUM(I108:I109)</f>
        <v>632.09999999999991</v>
      </c>
      <c r="J107" s="107">
        <f t="shared" si="4"/>
        <v>632.09999999999991</v>
      </c>
      <c r="K107" s="144">
        <f>SUM(K108:K109)</f>
        <v>33</v>
      </c>
      <c r="L107" s="107">
        <f>SUM(L108:L109)</f>
        <v>796013.84000000008</v>
      </c>
      <c r="M107" s="208"/>
      <c r="N107" s="208"/>
      <c r="O107" s="208"/>
      <c r="P107" s="107">
        <f t="shared" ref="P107" si="5">SUM(P108:P109)</f>
        <v>796013.84000000008</v>
      </c>
      <c r="Q107" s="107" t="s">
        <v>61</v>
      </c>
      <c r="R107" s="117"/>
      <c r="S107" s="117"/>
      <c r="T107" s="182"/>
    </row>
    <row r="108" spans="1:20" s="123" customFormat="1" ht="21" customHeight="1" x14ac:dyDescent="0.25">
      <c r="A108" s="105" t="s">
        <v>854</v>
      </c>
      <c r="B108" s="109" t="s">
        <v>170</v>
      </c>
      <c r="C108" s="110">
        <v>1968</v>
      </c>
      <c r="D108" s="110" t="s">
        <v>61</v>
      </c>
      <c r="E108" s="110" t="s">
        <v>59</v>
      </c>
      <c r="F108" s="110">
        <v>2</v>
      </c>
      <c r="G108" s="110">
        <v>1</v>
      </c>
      <c r="H108" s="111">
        <v>364.6</v>
      </c>
      <c r="I108" s="111">
        <v>333.2</v>
      </c>
      <c r="J108" s="111">
        <v>333.2</v>
      </c>
      <c r="K108" s="159">
        <v>16</v>
      </c>
      <c r="L108" s="111">
        <v>294882</v>
      </c>
      <c r="M108" s="107"/>
      <c r="N108" s="107"/>
      <c r="O108" s="107"/>
      <c r="P108" s="111">
        <v>294882</v>
      </c>
      <c r="Q108" s="107" t="s">
        <v>61</v>
      </c>
      <c r="R108" s="116">
        <f>L108/H108</f>
        <v>808.78222709818976</v>
      </c>
      <c r="S108" s="117">
        <v>6731.14</v>
      </c>
      <c r="T108" s="182" t="s">
        <v>123</v>
      </c>
    </row>
    <row r="109" spans="1:20" s="123" customFormat="1" ht="21" customHeight="1" x14ac:dyDescent="0.25">
      <c r="A109" s="105" t="s">
        <v>855</v>
      </c>
      <c r="B109" s="109" t="s">
        <v>171</v>
      </c>
      <c r="C109" s="110">
        <v>1970</v>
      </c>
      <c r="D109" s="110" t="s">
        <v>61</v>
      </c>
      <c r="E109" s="110" t="s">
        <v>59</v>
      </c>
      <c r="F109" s="110">
        <v>2</v>
      </c>
      <c r="G109" s="110">
        <v>1</v>
      </c>
      <c r="H109" s="111">
        <v>332.7</v>
      </c>
      <c r="I109" s="111">
        <v>298.89999999999998</v>
      </c>
      <c r="J109" s="111">
        <v>298.89999999999998</v>
      </c>
      <c r="K109" s="159">
        <v>17</v>
      </c>
      <c r="L109" s="111">
        <v>501131.84</v>
      </c>
      <c r="M109" s="107"/>
      <c r="N109" s="107"/>
      <c r="O109" s="107"/>
      <c r="P109" s="111">
        <v>501131.84</v>
      </c>
      <c r="Q109" s="107" t="s">
        <v>61</v>
      </c>
      <c r="R109" s="116">
        <f>L109/H109</f>
        <v>1506.2574090772468</v>
      </c>
      <c r="S109" s="117">
        <v>6731.14</v>
      </c>
      <c r="T109" s="182" t="s">
        <v>108</v>
      </c>
    </row>
    <row r="110" spans="1:20" ht="21" customHeight="1" x14ac:dyDescent="0.25">
      <c r="A110" s="105"/>
      <c r="B110" s="132" t="s">
        <v>86</v>
      </c>
      <c r="C110" s="110"/>
      <c r="D110" s="110"/>
      <c r="E110" s="105"/>
      <c r="F110" s="110"/>
      <c r="G110" s="110"/>
      <c r="H110" s="107">
        <f>SUM(H111:H114)</f>
        <v>1918.1</v>
      </c>
      <c r="I110" s="107">
        <f t="shared" ref="I110:J110" si="6">SUM(I111:I114)</f>
        <v>1539.8000000000002</v>
      </c>
      <c r="J110" s="107">
        <f t="shared" si="6"/>
        <v>1539.8000000000002</v>
      </c>
      <c r="K110" s="144">
        <f>SUM(K111:K114)</f>
        <v>80</v>
      </c>
      <c r="L110" s="107">
        <f>SUM(L111:L114)</f>
        <v>4675056</v>
      </c>
      <c r="M110" s="107"/>
      <c r="N110" s="107"/>
      <c r="O110" s="107"/>
      <c r="P110" s="107">
        <f>SUM(P111:P114)</f>
        <v>4675056</v>
      </c>
      <c r="Q110" s="108" t="s">
        <v>61</v>
      </c>
      <c r="R110" s="116"/>
      <c r="S110" s="117"/>
      <c r="T110" s="182"/>
    </row>
    <row r="111" spans="1:20" ht="21" customHeight="1" x14ac:dyDescent="0.25">
      <c r="A111" s="105" t="s">
        <v>856</v>
      </c>
      <c r="B111" s="109" t="s">
        <v>308</v>
      </c>
      <c r="C111" s="110">
        <v>1955</v>
      </c>
      <c r="D111" s="110" t="s">
        <v>61</v>
      </c>
      <c r="E111" s="105" t="s">
        <v>60</v>
      </c>
      <c r="F111" s="110">
        <v>2</v>
      </c>
      <c r="G111" s="110">
        <v>2</v>
      </c>
      <c r="H111" s="111">
        <v>549.20000000000005</v>
      </c>
      <c r="I111" s="111">
        <v>500</v>
      </c>
      <c r="J111" s="111">
        <v>500</v>
      </c>
      <c r="K111" s="159">
        <v>26</v>
      </c>
      <c r="L111" s="111">
        <v>1317600</v>
      </c>
      <c r="M111" s="107"/>
      <c r="N111" s="107"/>
      <c r="O111" s="107"/>
      <c r="P111" s="111">
        <v>1317600</v>
      </c>
      <c r="Q111" s="108" t="s">
        <v>61</v>
      </c>
      <c r="R111" s="116">
        <f>(L111/H111)</f>
        <v>2399.1260014566642</v>
      </c>
      <c r="S111" s="117">
        <v>6731.14</v>
      </c>
      <c r="T111" s="182" t="s">
        <v>108</v>
      </c>
    </row>
    <row r="112" spans="1:20" ht="21" customHeight="1" x14ac:dyDescent="0.25">
      <c r="A112" s="105" t="s">
        <v>857</v>
      </c>
      <c r="B112" s="109" t="s">
        <v>307</v>
      </c>
      <c r="C112" s="110">
        <v>1955</v>
      </c>
      <c r="D112" s="110"/>
      <c r="E112" s="105" t="s">
        <v>60</v>
      </c>
      <c r="F112" s="110">
        <v>2</v>
      </c>
      <c r="G112" s="110">
        <v>2</v>
      </c>
      <c r="H112" s="111">
        <v>509.4</v>
      </c>
      <c r="I112" s="111">
        <v>466.4</v>
      </c>
      <c r="J112" s="111">
        <v>466.4</v>
      </c>
      <c r="K112" s="159">
        <v>20</v>
      </c>
      <c r="L112" s="111">
        <v>1552656</v>
      </c>
      <c r="M112" s="107"/>
      <c r="N112" s="107"/>
      <c r="O112" s="107"/>
      <c r="P112" s="111">
        <v>1552656</v>
      </c>
      <c r="Q112" s="108"/>
      <c r="R112" s="116">
        <f>AVERAGE(L112/H112)</f>
        <v>3048.0094228504122</v>
      </c>
      <c r="S112" s="117">
        <v>6731.14</v>
      </c>
      <c r="T112" s="182" t="s">
        <v>108</v>
      </c>
    </row>
    <row r="113" spans="1:25" ht="21" customHeight="1" x14ac:dyDescent="0.25">
      <c r="A113" s="105" t="s">
        <v>858</v>
      </c>
      <c r="B113" s="109" t="s">
        <v>306</v>
      </c>
      <c r="C113" s="110">
        <v>1954</v>
      </c>
      <c r="D113" s="110"/>
      <c r="E113" s="110" t="s">
        <v>59</v>
      </c>
      <c r="F113" s="110">
        <v>2</v>
      </c>
      <c r="G113" s="110">
        <v>2</v>
      </c>
      <c r="H113" s="111">
        <v>393.8</v>
      </c>
      <c r="I113" s="111">
        <v>271.5</v>
      </c>
      <c r="J113" s="111">
        <v>271.5</v>
      </c>
      <c r="K113" s="159">
        <v>15</v>
      </c>
      <c r="L113" s="111">
        <v>808800</v>
      </c>
      <c r="M113" s="107"/>
      <c r="N113" s="107"/>
      <c r="O113" s="107"/>
      <c r="P113" s="111">
        <v>808800</v>
      </c>
      <c r="Q113" s="108"/>
      <c r="R113" s="116">
        <f>AVERAGE(L113/H113)</f>
        <v>2053.8344337227018</v>
      </c>
      <c r="S113" s="117">
        <v>6731.14</v>
      </c>
      <c r="T113" s="182" t="s">
        <v>108</v>
      </c>
    </row>
    <row r="114" spans="1:25" ht="21" customHeight="1" x14ac:dyDescent="0.25">
      <c r="A114" s="105" t="s">
        <v>859</v>
      </c>
      <c r="B114" s="153" t="s">
        <v>305</v>
      </c>
      <c r="C114" s="110">
        <v>1954</v>
      </c>
      <c r="D114" s="110" t="s">
        <v>61</v>
      </c>
      <c r="E114" s="110" t="s">
        <v>59</v>
      </c>
      <c r="F114" s="110">
        <v>2</v>
      </c>
      <c r="G114" s="110">
        <v>2</v>
      </c>
      <c r="H114" s="111">
        <v>465.7</v>
      </c>
      <c r="I114" s="111">
        <v>301.89999999999998</v>
      </c>
      <c r="J114" s="111">
        <v>301.89999999999998</v>
      </c>
      <c r="K114" s="159">
        <v>19</v>
      </c>
      <c r="L114" s="111">
        <v>996000</v>
      </c>
      <c r="M114" s="107"/>
      <c r="N114" s="107"/>
      <c r="O114" s="107"/>
      <c r="P114" s="111">
        <v>996000</v>
      </c>
      <c r="Q114" s="108" t="s">
        <v>61</v>
      </c>
      <c r="R114" s="116">
        <f>AVERAGE(L114/H114)</f>
        <v>2138.7159115310287</v>
      </c>
      <c r="S114" s="117">
        <v>6731.14</v>
      </c>
      <c r="T114" s="182" t="s">
        <v>108</v>
      </c>
    </row>
    <row r="115" spans="1:25" ht="21" customHeight="1" x14ac:dyDescent="0.25">
      <c r="A115" s="105"/>
      <c r="B115" s="140" t="s">
        <v>58</v>
      </c>
      <c r="C115" s="132"/>
      <c r="D115" s="105"/>
      <c r="E115" s="110"/>
      <c r="F115" s="105"/>
      <c r="G115" s="105"/>
      <c r="H115" s="107">
        <f>SUM(H116:H123)</f>
        <v>2838.6000000000004</v>
      </c>
      <c r="I115" s="107">
        <f t="shared" ref="I115:L115" si="7">SUM(I116:I123)</f>
        <v>2498.1</v>
      </c>
      <c r="J115" s="107">
        <f t="shared" si="7"/>
        <v>1693.9</v>
      </c>
      <c r="K115" s="144">
        <f t="shared" si="7"/>
        <v>86</v>
      </c>
      <c r="L115" s="107">
        <f t="shared" si="7"/>
        <v>6190800</v>
      </c>
      <c r="M115" s="107"/>
      <c r="N115" s="107"/>
      <c r="O115" s="107"/>
      <c r="P115" s="107">
        <f t="shared" ref="P115" si="8">SUM(P116:P123)</f>
        <v>6190800</v>
      </c>
      <c r="Q115" s="108" t="s">
        <v>61</v>
      </c>
      <c r="R115" s="107"/>
      <c r="S115" s="117"/>
      <c r="T115" s="182"/>
    </row>
    <row r="116" spans="1:25" s="15" customFormat="1" ht="21" customHeight="1" x14ac:dyDescent="0.25">
      <c r="A116" s="105" t="s">
        <v>860</v>
      </c>
      <c r="B116" s="153" t="s">
        <v>172</v>
      </c>
      <c r="C116" s="110">
        <v>1813</v>
      </c>
      <c r="D116" s="110" t="s">
        <v>61</v>
      </c>
      <c r="E116" s="110" t="s">
        <v>81</v>
      </c>
      <c r="F116" s="110">
        <v>2</v>
      </c>
      <c r="G116" s="110">
        <v>1</v>
      </c>
      <c r="H116" s="111">
        <v>370.6</v>
      </c>
      <c r="I116" s="111">
        <v>323.10000000000002</v>
      </c>
      <c r="J116" s="111"/>
      <c r="K116" s="159">
        <v>8</v>
      </c>
      <c r="L116" s="111">
        <v>964800</v>
      </c>
      <c r="M116" s="107"/>
      <c r="N116" s="107"/>
      <c r="O116" s="107"/>
      <c r="P116" s="111">
        <v>964800</v>
      </c>
      <c r="Q116" s="108" t="s">
        <v>61</v>
      </c>
      <c r="R116" s="116">
        <v>2630.34</v>
      </c>
      <c r="S116" s="117">
        <v>6731.14</v>
      </c>
      <c r="T116" s="182" t="s">
        <v>108</v>
      </c>
      <c r="U116" s="12"/>
      <c r="V116" s="13"/>
      <c r="W116" s="14"/>
      <c r="X116" s="3"/>
      <c r="Y116" s="3"/>
    </row>
    <row r="117" spans="1:25" s="15" customFormat="1" ht="21" customHeight="1" x14ac:dyDescent="0.25">
      <c r="A117" s="105" t="s">
        <v>861</v>
      </c>
      <c r="B117" s="109" t="s">
        <v>173</v>
      </c>
      <c r="C117" s="110" t="s">
        <v>174</v>
      </c>
      <c r="D117" s="110">
        <v>1985</v>
      </c>
      <c r="E117" s="110" t="s">
        <v>81</v>
      </c>
      <c r="F117" s="110">
        <v>2</v>
      </c>
      <c r="G117" s="110">
        <v>1</v>
      </c>
      <c r="H117" s="111">
        <v>462.8</v>
      </c>
      <c r="I117" s="111">
        <v>385.2</v>
      </c>
      <c r="J117" s="111">
        <v>116.7</v>
      </c>
      <c r="K117" s="159">
        <v>16</v>
      </c>
      <c r="L117" s="111">
        <v>1176000</v>
      </c>
      <c r="M117" s="107"/>
      <c r="N117" s="107"/>
      <c r="O117" s="107"/>
      <c r="P117" s="111">
        <v>1176000</v>
      </c>
      <c r="Q117" s="108" t="s">
        <v>61</v>
      </c>
      <c r="R117" s="116">
        <v>2541.0500000000002</v>
      </c>
      <c r="S117" s="117">
        <v>6731.14</v>
      </c>
      <c r="T117" s="182" t="s">
        <v>108</v>
      </c>
      <c r="U117" s="12"/>
      <c r="V117" s="13"/>
      <c r="W117" s="14"/>
      <c r="X117" s="3"/>
      <c r="Y117" s="3"/>
    </row>
    <row r="118" spans="1:25" s="15" customFormat="1" ht="21" customHeight="1" x14ac:dyDescent="0.25">
      <c r="A118" s="105" t="s">
        <v>862</v>
      </c>
      <c r="B118" s="109" t="s">
        <v>175</v>
      </c>
      <c r="C118" s="110">
        <v>1895</v>
      </c>
      <c r="D118" s="110">
        <v>1969</v>
      </c>
      <c r="E118" s="110" t="s">
        <v>81</v>
      </c>
      <c r="F118" s="110">
        <v>2</v>
      </c>
      <c r="G118" s="110">
        <v>2</v>
      </c>
      <c r="H118" s="111">
        <v>268.39999999999998</v>
      </c>
      <c r="I118" s="111">
        <v>231.4</v>
      </c>
      <c r="J118" s="111">
        <v>159.9</v>
      </c>
      <c r="K118" s="159">
        <v>14</v>
      </c>
      <c r="L118" s="111">
        <v>645600</v>
      </c>
      <c r="M118" s="107"/>
      <c r="N118" s="107"/>
      <c r="O118" s="107"/>
      <c r="P118" s="111">
        <v>645600</v>
      </c>
      <c r="Q118" s="108" t="s">
        <v>61</v>
      </c>
      <c r="R118" s="116">
        <f>L118/H118</f>
        <v>2405.3651266766024</v>
      </c>
      <c r="S118" s="117">
        <v>6731.14</v>
      </c>
      <c r="T118" s="182" t="s">
        <v>108</v>
      </c>
      <c r="U118" s="12"/>
      <c r="V118" s="13"/>
      <c r="W118" s="14"/>
      <c r="X118" s="3"/>
      <c r="Y118" s="3"/>
    </row>
    <row r="119" spans="1:25" s="15" customFormat="1" ht="21" customHeight="1" x14ac:dyDescent="0.25">
      <c r="A119" s="105" t="s">
        <v>863</v>
      </c>
      <c r="B119" s="109" t="s">
        <v>176</v>
      </c>
      <c r="C119" s="110">
        <v>1961</v>
      </c>
      <c r="D119" s="110"/>
      <c r="E119" s="110" t="s">
        <v>59</v>
      </c>
      <c r="F119" s="110">
        <v>2</v>
      </c>
      <c r="G119" s="110">
        <v>2</v>
      </c>
      <c r="H119" s="111">
        <v>678.3</v>
      </c>
      <c r="I119" s="111">
        <v>630.1</v>
      </c>
      <c r="J119" s="111">
        <v>630.1</v>
      </c>
      <c r="K119" s="159">
        <v>15</v>
      </c>
      <c r="L119" s="111">
        <v>1320000</v>
      </c>
      <c r="M119" s="107"/>
      <c r="N119" s="107"/>
      <c r="O119" s="107"/>
      <c r="P119" s="111">
        <v>1320000</v>
      </c>
      <c r="Q119" s="108" t="s">
        <v>61</v>
      </c>
      <c r="R119" s="116">
        <v>1946.04</v>
      </c>
      <c r="S119" s="117">
        <v>6731.14</v>
      </c>
      <c r="T119" s="182" t="s">
        <v>108</v>
      </c>
      <c r="U119" s="12"/>
      <c r="V119" s="13"/>
      <c r="W119" s="14"/>
      <c r="X119" s="3"/>
      <c r="Y119" s="3"/>
    </row>
    <row r="120" spans="1:25" s="47" customFormat="1" ht="21" customHeight="1" x14ac:dyDescent="0.25">
      <c r="A120" s="105" t="s">
        <v>864</v>
      </c>
      <c r="B120" s="109" t="s">
        <v>177</v>
      </c>
      <c r="C120" s="110">
        <v>1958</v>
      </c>
      <c r="D120" s="110"/>
      <c r="E120" s="110" t="s">
        <v>60</v>
      </c>
      <c r="F120" s="110">
        <v>1</v>
      </c>
      <c r="G120" s="110">
        <v>1</v>
      </c>
      <c r="H120" s="111">
        <v>253.4</v>
      </c>
      <c r="I120" s="111">
        <v>228.4</v>
      </c>
      <c r="J120" s="111">
        <v>171.4</v>
      </c>
      <c r="K120" s="159">
        <v>7</v>
      </c>
      <c r="L120" s="111">
        <v>576000</v>
      </c>
      <c r="M120" s="107"/>
      <c r="N120" s="107"/>
      <c r="O120" s="107"/>
      <c r="P120" s="111">
        <v>576000</v>
      </c>
      <c r="Q120" s="108"/>
      <c r="R120" s="116">
        <v>2273.08</v>
      </c>
      <c r="S120" s="117">
        <v>6731.14</v>
      </c>
      <c r="T120" s="182" t="s">
        <v>108</v>
      </c>
      <c r="U120" s="12"/>
      <c r="V120" s="45"/>
      <c r="W120" s="46"/>
      <c r="X120" s="42"/>
      <c r="Y120" s="42"/>
    </row>
    <row r="121" spans="1:25" s="47" customFormat="1" ht="21" customHeight="1" x14ac:dyDescent="0.25">
      <c r="A121" s="105" t="s">
        <v>865</v>
      </c>
      <c r="B121" s="109" t="s">
        <v>178</v>
      </c>
      <c r="C121" s="110">
        <v>1937</v>
      </c>
      <c r="D121" s="110">
        <v>1965</v>
      </c>
      <c r="E121" s="110" t="s">
        <v>60</v>
      </c>
      <c r="F121" s="110">
        <v>2</v>
      </c>
      <c r="G121" s="110">
        <v>1</v>
      </c>
      <c r="H121" s="111">
        <v>151.80000000000001</v>
      </c>
      <c r="I121" s="111">
        <v>111.1</v>
      </c>
      <c r="J121" s="111">
        <v>111.1</v>
      </c>
      <c r="K121" s="159">
        <v>8</v>
      </c>
      <c r="L121" s="111">
        <v>288000</v>
      </c>
      <c r="M121" s="107"/>
      <c r="N121" s="107"/>
      <c r="O121" s="107"/>
      <c r="P121" s="111">
        <v>288000</v>
      </c>
      <c r="Q121" s="108"/>
      <c r="R121" s="116">
        <v>1897.23</v>
      </c>
      <c r="S121" s="117">
        <v>6731.14</v>
      </c>
      <c r="T121" s="182" t="s">
        <v>108</v>
      </c>
      <c r="U121" s="12"/>
      <c r="V121" s="45"/>
      <c r="W121" s="46"/>
      <c r="X121" s="42"/>
      <c r="Y121" s="42"/>
    </row>
    <row r="122" spans="1:25" s="47" customFormat="1" ht="21" customHeight="1" x14ac:dyDescent="0.25">
      <c r="A122" s="105" t="s">
        <v>866</v>
      </c>
      <c r="B122" s="109" t="s">
        <v>742</v>
      </c>
      <c r="C122" s="110">
        <v>1954</v>
      </c>
      <c r="D122" s="110"/>
      <c r="E122" s="110" t="s">
        <v>59</v>
      </c>
      <c r="F122" s="110">
        <v>1</v>
      </c>
      <c r="G122" s="110">
        <v>1</v>
      </c>
      <c r="H122" s="111">
        <v>172.9</v>
      </c>
      <c r="I122" s="111">
        <v>125.8</v>
      </c>
      <c r="J122" s="111">
        <v>93.9</v>
      </c>
      <c r="K122" s="159">
        <v>5</v>
      </c>
      <c r="L122" s="111">
        <v>219840</v>
      </c>
      <c r="M122" s="107"/>
      <c r="N122" s="107"/>
      <c r="O122" s="107"/>
      <c r="P122" s="111">
        <v>219840</v>
      </c>
      <c r="Q122" s="108"/>
      <c r="R122" s="116">
        <v>1271.48</v>
      </c>
      <c r="S122" s="117">
        <v>6731.14</v>
      </c>
      <c r="T122" s="182" t="s">
        <v>108</v>
      </c>
      <c r="U122" s="12"/>
      <c r="V122" s="45"/>
      <c r="W122" s="46"/>
      <c r="X122" s="42"/>
      <c r="Y122" s="42"/>
    </row>
    <row r="123" spans="1:25" s="15" customFormat="1" ht="21" customHeight="1" x14ac:dyDescent="0.25">
      <c r="A123" s="105" t="s">
        <v>867</v>
      </c>
      <c r="B123" s="109" t="s">
        <v>743</v>
      </c>
      <c r="C123" s="110">
        <v>1954</v>
      </c>
      <c r="D123" s="110"/>
      <c r="E123" s="110" t="s">
        <v>59</v>
      </c>
      <c r="F123" s="110">
        <v>2</v>
      </c>
      <c r="G123" s="110">
        <v>1</v>
      </c>
      <c r="H123" s="111">
        <v>480.4</v>
      </c>
      <c r="I123" s="111">
        <v>463</v>
      </c>
      <c r="J123" s="111">
        <v>410.8</v>
      </c>
      <c r="K123" s="159">
        <v>13</v>
      </c>
      <c r="L123" s="111">
        <v>1000560</v>
      </c>
      <c r="M123" s="107"/>
      <c r="N123" s="107"/>
      <c r="O123" s="107"/>
      <c r="P123" s="111">
        <v>1000560</v>
      </c>
      <c r="Q123" s="108" t="s">
        <v>61</v>
      </c>
      <c r="R123" s="116">
        <f>L123/H123</f>
        <v>2082.7643630308075</v>
      </c>
      <c r="S123" s="117">
        <v>6731.14</v>
      </c>
      <c r="T123" s="182" t="s">
        <v>108</v>
      </c>
      <c r="U123" s="12"/>
      <c r="V123" s="13"/>
      <c r="W123" s="14"/>
      <c r="X123" s="3"/>
      <c r="Y123" s="3"/>
    </row>
    <row r="124" spans="1:25" s="15" customFormat="1" ht="21" customHeight="1" x14ac:dyDescent="0.25">
      <c r="A124" s="105"/>
      <c r="B124" s="132" t="s">
        <v>71</v>
      </c>
      <c r="C124" s="106"/>
      <c r="D124" s="106"/>
      <c r="E124" s="106"/>
      <c r="F124" s="106"/>
      <c r="G124" s="106"/>
      <c r="H124" s="107">
        <f>SUM(H125:H137)</f>
        <v>5502</v>
      </c>
      <c r="I124" s="107">
        <f>SUM(I125:I137)</f>
        <v>4388.7</v>
      </c>
      <c r="J124" s="107">
        <f>SUM(J125:J137)</f>
        <v>3806.3</v>
      </c>
      <c r="K124" s="144">
        <f>SUM(K125:K137)</f>
        <v>175</v>
      </c>
      <c r="L124" s="107">
        <f>SUM(L125:L137)</f>
        <v>4911457.4000000013</v>
      </c>
      <c r="M124" s="107"/>
      <c r="N124" s="107"/>
      <c r="O124" s="107"/>
      <c r="P124" s="107">
        <f>SUM(P125:P137)</f>
        <v>4911457.4000000013</v>
      </c>
      <c r="Q124" s="108" t="s">
        <v>61</v>
      </c>
      <c r="R124" s="107"/>
      <c r="S124" s="107"/>
      <c r="T124" s="182"/>
      <c r="U124" s="12"/>
      <c r="V124" s="13"/>
      <c r="W124" s="14"/>
      <c r="X124" s="14"/>
      <c r="Y124" s="3"/>
    </row>
    <row r="125" spans="1:25" s="71" customFormat="1" ht="21" customHeight="1" x14ac:dyDescent="0.25">
      <c r="A125" s="105" t="s">
        <v>868</v>
      </c>
      <c r="B125" s="109" t="s">
        <v>186</v>
      </c>
      <c r="C125" s="128">
        <v>1974</v>
      </c>
      <c r="D125" s="128" t="s">
        <v>61</v>
      </c>
      <c r="E125" s="110" t="s">
        <v>59</v>
      </c>
      <c r="F125" s="128">
        <v>2</v>
      </c>
      <c r="G125" s="128">
        <v>1</v>
      </c>
      <c r="H125" s="129">
        <v>176.3</v>
      </c>
      <c r="I125" s="129">
        <v>142.69999999999999</v>
      </c>
      <c r="J125" s="129">
        <v>142.69999999999999</v>
      </c>
      <c r="K125" s="160">
        <v>7</v>
      </c>
      <c r="L125" s="129">
        <v>483322.1</v>
      </c>
      <c r="M125" s="122"/>
      <c r="N125" s="122"/>
      <c r="O125" s="122"/>
      <c r="P125" s="130">
        <v>483322.1</v>
      </c>
      <c r="Q125" s="122" t="s">
        <v>61</v>
      </c>
      <c r="R125" s="112">
        <f t="shared" ref="R125:R136" si="9">L125/H125</f>
        <v>2741.4753261486098</v>
      </c>
      <c r="S125" s="117">
        <v>6731.14</v>
      </c>
      <c r="T125" s="182" t="s">
        <v>108</v>
      </c>
      <c r="U125" s="67"/>
      <c r="V125" s="68"/>
      <c r="W125" s="69"/>
      <c r="X125" s="70"/>
      <c r="Y125" s="70"/>
    </row>
    <row r="126" spans="1:25" s="71" customFormat="1" ht="21" customHeight="1" x14ac:dyDescent="0.25">
      <c r="A126" s="105" t="s">
        <v>869</v>
      </c>
      <c r="B126" s="109" t="s">
        <v>187</v>
      </c>
      <c r="C126" s="128">
        <v>1957</v>
      </c>
      <c r="D126" s="128" t="s">
        <v>61</v>
      </c>
      <c r="E126" s="110" t="s">
        <v>60</v>
      </c>
      <c r="F126" s="128">
        <v>2</v>
      </c>
      <c r="G126" s="128">
        <v>1</v>
      </c>
      <c r="H126" s="129">
        <v>359.6</v>
      </c>
      <c r="I126" s="129">
        <v>334.7</v>
      </c>
      <c r="J126" s="129">
        <v>245.3</v>
      </c>
      <c r="K126" s="160">
        <v>13</v>
      </c>
      <c r="L126" s="130">
        <v>691970.88</v>
      </c>
      <c r="M126" s="122"/>
      <c r="N126" s="122"/>
      <c r="O126" s="122"/>
      <c r="P126" s="130">
        <v>691970.88</v>
      </c>
      <c r="Q126" s="122" t="s">
        <v>61</v>
      </c>
      <c r="R126" s="112">
        <f t="shared" si="9"/>
        <v>1924.2794215795327</v>
      </c>
      <c r="S126" s="117">
        <v>6731.14</v>
      </c>
      <c r="T126" s="182" t="s">
        <v>108</v>
      </c>
      <c r="U126" s="67"/>
      <c r="V126" s="68"/>
      <c r="W126" s="69"/>
      <c r="X126" s="70"/>
      <c r="Y126" s="70"/>
    </row>
    <row r="127" spans="1:25" s="71" customFormat="1" ht="21" customHeight="1" x14ac:dyDescent="0.25">
      <c r="A127" s="105" t="s">
        <v>870</v>
      </c>
      <c r="B127" s="109" t="s">
        <v>188</v>
      </c>
      <c r="C127" s="106">
        <v>1973</v>
      </c>
      <c r="D127" s="128" t="s">
        <v>61</v>
      </c>
      <c r="E127" s="110" t="s">
        <v>59</v>
      </c>
      <c r="F127" s="128">
        <v>2</v>
      </c>
      <c r="G127" s="128">
        <v>2</v>
      </c>
      <c r="H127" s="129">
        <v>714</v>
      </c>
      <c r="I127" s="129">
        <v>499.4</v>
      </c>
      <c r="J127" s="129">
        <v>499.4</v>
      </c>
      <c r="K127" s="160">
        <v>28</v>
      </c>
      <c r="L127" s="129">
        <v>125887</v>
      </c>
      <c r="M127" s="208"/>
      <c r="N127" s="208"/>
      <c r="O127" s="208"/>
      <c r="P127" s="129">
        <v>125887</v>
      </c>
      <c r="Q127" s="122" t="s">
        <v>61</v>
      </c>
      <c r="R127" s="116">
        <f t="shared" si="9"/>
        <v>176.31232492997199</v>
      </c>
      <c r="S127" s="117">
        <v>6731.14</v>
      </c>
      <c r="T127" s="182" t="s">
        <v>123</v>
      </c>
      <c r="U127" s="67"/>
      <c r="V127" s="68"/>
      <c r="W127" s="69"/>
      <c r="X127" s="70"/>
      <c r="Y127" s="70"/>
    </row>
    <row r="128" spans="1:25" s="71" customFormat="1" ht="21" customHeight="1" x14ac:dyDescent="0.25">
      <c r="A128" s="105" t="s">
        <v>871</v>
      </c>
      <c r="B128" s="109" t="s">
        <v>189</v>
      </c>
      <c r="C128" s="106">
        <v>1974</v>
      </c>
      <c r="D128" s="128"/>
      <c r="E128" s="110" t="s">
        <v>59</v>
      </c>
      <c r="F128" s="128">
        <v>2</v>
      </c>
      <c r="G128" s="128">
        <v>2</v>
      </c>
      <c r="H128" s="129">
        <v>774.9</v>
      </c>
      <c r="I128" s="129">
        <v>713.7</v>
      </c>
      <c r="J128" s="129">
        <v>674.5</v>
      </c>
      <c r="K128" s="160">
        <v>23</v>
      </c>
      <c r="L128" s="129">
        <v>143953.79999999999</v>
      </c>
      <c r="M128" s="208"/>
      <c r="N128" s="208"/>
      <c r="O128" s="208"/>
      <c r="P128" s="129">
        <v>143953.79999999999</v>
      </c>
      <c r="Q128" s="122"/>
      <c r="R128" s="116">
        <f t="shared" si="9"/>
        <v>185.77080913666279</v>
      </c>
      <c r="S128" s="117">
        <v>6731.14</v>
      </c>
      <c r="T128" s="182" t="s">
        <v>123</v>
      </c>
      <c r="U128" s="67"/>
      <c r="V128" s="68"/>
      <c r="W128" s="69"/>
      <c r="X128" s="70"/>
      <c r="Y128" s="70"/>
    </row>
    <row r="129" spans="1:25" s="71" customFormat="1" ht="21" customHeight="1" x14ac:dyDescent="0.25">
      <c r="A129" s="105" t="s">
        <v>872</v>
      </c>
      <c r="B129" s="109" t="s">
        <v>194</v>
      </c>
      <c r="C129" s="106">
        <v>1922</v>
      </c>
      <c r="D129" s="128"/>
      <c r="E129" s="110" t="s">
        <v>60</v>
      </c>
      <c r="F129" s="128">
        <v>2</v>
      </c>
      <c r="G129" s="128">
        <v>2</v>
      </c>
      <c r="H129" s="129">
        <v>181.7</v>
      </c>
      <c r="I129" s="129">
        <v>121.7</v>
      </c>
      <c r="J129" s="129">
        <v>85.8</v>
      </c>
      <c r="K129" s="160">
        <v>4</v>
      </c>
      <c r="L129" s="130">
        <v>442874.06</v>
      </c>
      <c r="M129" s="122"/>
      <c r="N129" s="122"/>
      <c r="O129" s="122"/>
      <c r="P129" s="130">
        <v>442874.06</v>
      </c>
      <c r="Q129" s="122"/>
      <c r="R129" s="112">
        <f t="shared" si="9"/>
        <v>2437.3916345624657</v>
      </c>
      <c r="S129" s="117">
        <v>6731.14</v>
      </c>
      <c r="T129" s="182" t="s">
        <v>108</v>
      </c>
      <c r="U129" s="67"/>
      <c r="V129" s="68"/>
      <c r="W129" s="69"/>
      <c r="X129" s="70"/>
      <c r="Y129" s="70"/>
    </row>
    <row r="130" spans="1:25" s="71" customFormat="1" ht="21" customHeight="1" x14ac:dyDescent="0.25">
      <c r="A130" s="105" t="s">
        <v>873</v>
      </c>
      <c r="B130" s="109" t="s">
        <v>193</v>
      </c>
      <c r="C130" s="106">
        <v>1971</v>
      </c>
      <c r="D130" s="128"/>
      <c r="E130" s="110" t="s">
        <v>59</v>
      </c>
      <c r="F130" s="128">
        <v>2</v>
      </c>
      <c r="G130" s="128">
        <v>2</v>
      </c>
      <c r="H130" s="129">
        <v>439.7</v>
      </c>
      <c r="I130" s="129">
        <v>310.10000000000002</v>
      </c>
      <c r="J130" s="129">
        <v>310.10000000000002</v>
      </c>
      <c r="K130" s="160">
        <v>12</v>
      </c>
      <c r="L130" s="129">
        <v>127628.05</v>
      </c>
      <c r="M130" s="208"/>
      <c r="N130" s="208"/>
      <c r="O130" s="208"/>
      <c r="P130" s="129">
        <v>127628.05</v>
      </c>
      <c r="Q130" s="122"/>
      <c r="R130" s="116">
        <f t="shared" si="9"/>
        <v>290.26165567432344</v>
      </c>
      <c r="S130" s="117">
        <v>6731.14</v>
      </c>
      <c r="T130" s="182" t="s">
        <v>123</v>
      </c>
      <c r="U130" s="67"/>
      <c r="V130" s="68"/>
      <c r="W130" s="69"/>
      <c r="X130" s="70"/>
      <c r="Y130" s="70"/>
    </row>
    <row r="131" spans="1:25" s="71" customFormat="1" ht="21" customHeight="1" x14ac:dyDescent="0.25">
      <c r="A131" s="105" t="s">
        <v>874</v>
      </c>
      <c r="B131" s="109" t="s">
        <v>192</v>
      </c>
      <c r="C131" s="106">
        <v>1956</v>
      </c>
      <c r="D131" s="128"/>
      <c r="E131" s="110" t="s">
        <v>60</v>
      </c>
      <c r="F131" s="128"/>
      <c r="G131" s="128"/>
      <c r="H131" s="129">
        <v>205.2</v>
      </c>
      <c r="I131" s="129">
        <v>140.19999999999999</v>
      </c>
      <c r="J131" s="129">
        <v>64.2</v>
      </c>
      <c r="K131" s="160">
        <v>6</v>
      </c>
      <c r="L131" s="130">
        <v>504000</v>
      </c>
      <c r="M131" s="122"/>
      <c r="N131" s="122"/>
      <c r="O131" s="122"/>
      <c r="P131" s="130">
        <v>504000</v>
      </c>
      <c r="Q131" s="122"/>
      <c r="R131" s="112">
        <f t="shared" si="9"/>
        <v>2456.1403508771932</v>
      </c>
      <c r="S131" s="117">
        <v>6731.14</v>
      </c>
      <c r="T131" s="182" t="s">
        <v>108</v>
      </c>
      <c r="U131" s="67"/>
      <c r="V131" s="68"/>
      <c r="W131" s="69"/>
      <c r="X131" s="70"/>
      <c r="Y131" s="70"/>
    </row>
    <row r="132" spans="1:25" s="71" customFormat="1" ht="21" customHeight="1" x14ac:dyDescent="0.25">
      <c r="A132" s="105" t="s">
        <v>875</v>
      </c>
      <c r="B132" s="109" t="s">
        <v>191</v>
      </c>
      <c r="C132" s="106">
        <v>1940</v>
      </c>
      <c r="D132" s="128"/>
      <c r="E132" s="110" t="s">
        <v>60</v>
      </c>
      <c r="F132" s="128">
        <v>2</v>
      </c>
      <c r="G132" s="128">
        <v>1</v>
      </c>
      <c r="H132" s="129">
        <v>305.60000000000002</v>
      </c>
      <c r="I132" s="129">
        <v>233.4</v>
      </c>
      <c r="J132" s="129">
        <v>148.30000000000001</v>
      </c>
      <c r="K132" s="160">
        <v>8</v>
      </c>
      <c r="L132" s="130">
        <v>490383.22</v>
      </c>
      <c r="M132" s="122"/>
      <c r="N132" s="122"/>
      <c r="O132" s="122"/>
      <c r="P132" s="130">
        <v>490383.22</v>
      </c>
      <c r="Q132" s="122"/>
      <c r="R132" s="112">
        <f t="shared" si="9"/>
        <v>1604.6571335078531</v>
      </c>
      <c r="S132" s="117">
        <v>6731.14</v>
      </c>
      <c r="T132" s="182" t="s">
        <v>108</v>
      </c>
      <c r="U132" s="67"/>
      <c r="V132" s="68"/>
      <c r="W132" s="69"/>
      <c r="X132" s="70"/>
      <c r="Y132" s="70"/>
    </row>
    <row r="133" spans="1:25" s="71" customFormat="1" ht="21" customHeight="1" x14ac:dyDescent="0.25">
      <c r="A133" s="105" t="s">
        <v>876</v>
      </c>
      <c r="B133" s="109" t="s">
        <v>190</v>
      </c>
      <c r="C133" s="106">
        <v>1981</v>
      </c>
      <c r="D133" s="128"/>
      <c r="E133" s="110" t="s">
        <v>59</v>
      </c>
      <c r="F133" s="128">
        <v>2</v>
      </c>
      <c r="G133" s="128">
        <v>2</v>
      </c>
      <c r="H133" s="129">
        <v>728.9</v>
      </c>
      <c r="I133" s="129">
        <v>470.1</v>
      </c>
      <c r="J133" s="129">
        <v>470.1</v>
      </c>
      <c r="K133" s="160">
        <v>30</v>
      </c>
      <c r="L133" s="129">
        <v>273044</v>
      </c>
      <c r="M133" s="208"/>
      <c r="N133" s="208"/>
      <c r="O133" s="208"/>
      <c r="P133" s="129">
        <v>273044</v>
      </c>
      <c r="Q133" s="122"/>
      <c r="R133" s="116">
        <f t="shared" si="9"/>
        <v>374.59733845520651</v>
      </c>
      <c r="S133" s="117">
        <v>6731.14</v>
      </c>
      <c r="T133" s="182" t="s">
        <v>123</v>
      </c>
      <c r="U133" s="67"/>
      <c r="V133" s="68"/>
      <c r="W133" s="69"/>
      <c r="X133" s="70"/>
      <c r="Y133" s="70"/>
    </row>
    <row r="134" spans="1:25" s="71" customFormat="1" ht="21" customHeight="1" x14ac:dyDescent="0.25">
      <c r="A134" s="105" t="s">
        <v>877</v>
      </c>
      <c r="B134" s="109" t="s">
        <v>196</v>
      </c>
      <c r="C134" s="106">
        <v>1949</v>
      </c>
      <c r="D134" s="128"/>
      <c r="E134" s="110" t="s">
        <v>59</v>
      </c>
      <c r="F134" s="128">
        <v>2</v>
      </c>
      <c r="G134" s="128">
        <v>2</v>
      </c>
      <c r="H134" s="129">
        <v>439.6</v>
      </c>
      <c r="I134" s="129">
        <v>431.3</v>
      </c>
      <c r="J134" s="129">
        <v>363.2</v>
      </c>
      <c r="K134" s="160">
        <v>9</v>
      </c>
      <c r="L134" s="130">
        <v>920070.78</v>
      </c>
      <c r="M134" s="122"/>
      <c r="N134" s="122"/>
      <c r="O134" s="122"/>
      <c r="P134" s="130">
        <v>920070.78</v>
      </c>
      <c r="Q134" s="122"/>
      <c r="R134" s="112">
        <f t="shared" si="9"/>
        <v>2092.9726569608733</v>
      </c>
      <c r="S134" s="117">
        <v>6731.14</v>
      </c>
      <c r="T134" s="182" t="s">
        <v>108</v>
      </c>
      <c r="U134" s="67"/>
      <c r="V134" s="68"/>
      <c r="W134" s="69"/>
      <c r="X134" s="70"/>
      <c r="Y134" s="70"/>
    </row>
    <row r="135" spans="1:25" s="71" customFormat="1" ht="21" customHeight="1" x14ac:dyDescent="0.25">
      <c r="A135" s="105" t="s">
        <v>878</v>
      </c>
      <c r="B135" s="109" t="s">
        <v>460</v>
      </c>
      <c r="C135" s="106">
        <v>1957</v>
      </c>
      <c r="D135" s="128"/>
      <c r="E135" s="110" t="s">
        <v>60</v>
      </c>
      <c r="F135" s="128">
        <v>2</v>
      </c>
      <c r="G135" s="128">
        <v>2</v>
      </c>
      <c r="H135" s="129">
        <v>242</v>
      </c>
      <c r="I135" s="129">
        <v>169.6</v>
      </c>
      <c r="J135" s="129">
        <v>0</v>
      </c>
      <c r="K135" s="160">
        <v>9</v>
      </c>
      <c r="L135" s="130">
        <v>460268.44</v>
      </c>
      <c r="M135" s="122"/>
      <c r="N135" s="122"/>
      <c r="O135" s="122"/>
      <c r="P135" s="130">
        <v>460268.44</v>
      </c>
      <c r="Q135" s="122"/>
      <c r="R135" s="112">
        <f t="shared" si="9"/>
        <v>1901.9357024793389</v>
      </c>
      <c r="S135" s="117">
        <v>6731.14</v>
      </c>
      <c r="T135" s="182" t="s">
        <v>108</v>
      </c>
      <c r="U135" s="67"/>
      <c r="V135" s="68"/>
      <c r="W135" s="69"/>
      <c r="X135" s="70"/>
      <c r="Y135" s="70"/>
    </row>
    <row r="136" spans="1:25" s="71" customFormat="1" ht="21" customHeight="1" x14ac:dyDescent="0.25">
      <c r="A136" s="105" t="s">
        <v>879</v>
      </c>
      <c r="B136" s="109" t="s">
        <v>195</v>
      </c>
      <c r="C136" s="106">
        <v>1960</v>
      </c>
      <c r="D136" s="128"/>
      <c r="E136" s="110" t="s">
        <v>81</v>
      </c>
      <c r="F136" s="128">
        <v>2</v>
      </c>
      <c r="G136" s="128">
        <v>2</v>
      </c>
      <c r="H136" s="129">
        <v>348.1</v>
      </c>
      <c r="I136" s="129">
        <v>276.10000000000002</v>
      </c>
      <c r="J136" s="129">
        <v>257</v>
      </c>
      <c r="K136" s="160">
        <v>8</v>
      </c>
      <c r="L136" s="129">
        <v>79263</v>
      </c>
      <c r="M136" s="208"/>
      <c r="N136" s="208"/>
      <c r="O136" s="208"/>
      <c r="P136" s="129">
        <v>79263</v>
      </c>
      <c r="Q136" s="122"/>
      <c r="R136" s="116">
        <f t="shared" si="9"/>
        <v>227.70180982476299</v>
      </c>
      <c r="S136" s="117">
        <v>6731.14</v>
      </c>
      <c r="T136" s="182" t="s">
        <v>123</v>
      </c>
      <c r="U136" s="67"/>
      <c r="V136" s="68"/>
      <c r="W136" s="69"/>
      <c r="X136" s="70"/>
      <c r="Y136" s="70"/>
    </row>
    <row r="137" spans="1:25" s="71" customFormat="1" ht="21" customHeight="1" x14ac:dyDescent="0.25">
      <c r="A137" s="105" t="s">
        <v>880</v>
      </c>
      <c r="B137" s="109" t="s">
        <v>1424</v>
      </c>
      <c r="C137" s="106">
        <v>1960</v>
      </c>
      <c r="D137" s="128" t="s">
        <v>61</v>
      </c>
      <c r="E137" s="110" t="s">
        <v>59</v>
      </c>
      <c r="F137" s="128">
        <v>2</v>
      </c>
      <c r="G137" s="128">
        <v>2</v>
      </c>
      <c r="H137" s="129">
        <v>586.4</v>
      </c>
      <c r="I137" s="129">
        <v>545.70000000000005</v>
      </c>
      <c r="J137" s="129">
        <v>545.70000000000005</v>
      </c>
      <c r="K137" s="160">
        <v>18</v>
      </c>
      <c r="L137" s="129">
        <v>168792.07</v>
      </c>
      <c r="M137" s="208"/>
      <c r="N137" s="208"/>
      <c r="O137" s="208"/>
      <c r="P137" s="129">
        <v>168792.07</v>
      </c>
      <c r="Q137" s="122" t="s">
        <v>61</v>
      </c>
      <c r="R137" s="116">
        <f t="shared" ref="R137" si="10">L137/H137</f>
        <v>287.84459413369717</v>
      </c>
      <c r="S137" s="117">
        <v>6731.14</v>
      </c>
      <c r="T137" s="182" t="s">
        <v>123</v>
      </c>
      <c r="U137" s="67"/>
      <c r="V137" s="68"/>
      <c r="W137" s="69"/>
      <c r="X137" s="70"/>
      <c r="Y137" s="70"/>
    </row>
    <row r="138" spans="1:25" s="47" customFormat="1" ht="21" customHeight="1" x14ac:dyDescent="0.25">
      <c r="A138" s="105"/>
      <c r="B138" s="102" t="s">
        <v>78</v>
      </c>
      <c r="C138" s="91"/>
      <c r="D138" s="103"/>
      <c r="E138" s="103"/>
      <c r="F138" s="103"/>
      <c r="G138" s="103"/>
      <c r="H138" s="52">
        <f>SUM(H139:H147)</f>
        <v>9480.619999999999</v>
      </c>
      <c r="I138" s="30">
        <f>SUM(I139:I147)</f>
        <v>8721.0400000000009</v>
      </c>
      <c r="J138" s="30">
        <f>SUM(J139:J147)</f>
        <v>7813.3600000000015</v>
      </c>
      <c r="K138" s="101">
        <f>SUM(K139:K147)</f>
        <v>370</v>
      </c>
      <c r="L138" s="52">
        <f>SUM(L139:L147)</f>
        <v>11435802.200000001</v>
      </c>
      <c r="M138" s="104"/>
      <c r="N138" s="30"/>
      <c r="O138" s="104"/>
      <c r="P138" s="52">
        <f>SUM(P139:P147)</f>
        <v>11435802.200000001</v>
      </c>
      <c r="Q138" s="52" t="s">
        <v>61</v>
      </c>
      <c r="R138" s="99"/>
      <c r="S138" s="99"/>
      <c r="T138" s="182"/>
      <c r="U138" s="12"/>
      <c r="V138" s="45"/>
      <c r="W138" s="46"/>
      <c r="X138" s="42"/>
      <c r="Y138" s="42"/>
    </row>
    <row r="139" spans="1:25" s="47" customFormat="1" ht="21" customHeight="1" x14ac:dyDescent="0.25">
      <c r="A139" s="105" t="s">
        <v>881</v>
      </c>
      <c r="B139" s="49" t="s">
        <v>126</v>
      </c>
      <c r="C139" s="91">
        <v>1934</v>
      </c>
      <c r="D139" s="103"/>
      <c r="E139" s="103" t="s">
        <v>60</v>
      </c>
      <c r="F139" s="103">
        <v>2</v>
      </c>
      <c r="G139" s="103">
        <v>1</v>
      </c>
      <c r="H139" s="51">
        <v>277.60000000000002</v>
      </c>
      <c r="I139" s="51">
        <v>238</v>
      </c>
      <c r="J139" s="51">
        <v>119</v>
      </c>
      <c r="K139" s="76">
        <v>15</v>
      </c>
      <c r="L139" s="51">
        <v>555619.31000000006</v>
      </c>
      <c r="M139" s="104"/>
      <c r="N139" s="104"/>
      <c r="O139" s="104"/>
      <c r="P139" s="51">
        <v>555619.31000000006</v>
      </c>
      <c r="Q139" s="52"/>
      <c r="R139" s="99">
        <v>1253.5999999999999</v>
      </c>
      <c r="S139" s="117">
        <v>6731.14</v>
      </c>
      <c r="T139" s="182" t="s">
        <v>108</v>
      </c>
      <c r="U139" s="12"/>
      <c r="V139" s="45"/>
      <c r="W139" s="46"/>
      <c r="X139" s="42"/>
      <c r="Y139" s="42"/>
    </row>
    <row r="140" spans="1:25" s="47" customFormat="1" ht="21" customHeight="1" x14ac:dyDescent="0.25">
      <c r="A140" s="105" t="s">
        <v>882</v>
      </c>
      <c r="B140" s="49" t="s">
        <v>127</v>
      </c>
      <c r="C140" s="91">
        <v>1960</v>
      </c>
      <c r="D140" s="103"/>
      <c r="E140" s="103" t="s">
        <v>59</v>
      </c>
      <c r="F140" s="103">
        <v>2</v>
      </c>
      <c r="G140" s="103">
        <v>1</v>
      </c>
      <c r="H140" s="51">
        <v>303.10000000000002</v>
      </c>
      <c r="I140" s="51">
        <v>276</v>
      </c>
      <c r="J140" s="51">
        <v>276</v>
      </c>
      <c r="K140" s="76">
        <v>7</v>
      </c>
      <c r="L140" s="51">
        <v>589649.30000000005</v>
      </c>
      <c r="M140" s="104"/>
      <c r="N140" s="104"/>
      <c r="O140" s="104"/>
      <c r="P140" s="51">
        <v>589649.30000000005</v>
      </c>
      <c r="Q140" s="52"/>
      <c r="R140" s="99">
        <v>1886.9</v>
      </c>
      <c r="S140" s="117">
        <v>6731.14</v>
      </c>
      <c r="T140" s="182" t="s">
        <v>108</v>
      </c>
      <c r="U140" s="12"/>
      <c r="V140" s="45"/>
      <c r="W140" s="46"/>
      <c r="X140" s="42"/>
      <c r="Y140" s="42"/>
    </row>
    <row r="141" spans="1:25" s="47" customFormat="1" ht="21" customHeight="1" x14ac:dyDescent="0.25">
      <c r="A141" s="105" t="s">
        <v>883</v>
      </c>
      <c r="B141" s="49" t="s">
        <v>128</v>
      </c>
      <c r="C141" s="91">
        <v>1961</v>
      </c>
      <c r="D141" s="103"/>
      <c r="E141" s="103" t="s">
        <v>59</v>
      </c>
      <c r="F141" s="103">
        <v>2</v>
      </c>
      <c r="G141" s="103">
        <v>1</v>
      </c>
      <c r="H141" s="51">
        <v>304.72000000000003</v>
      </c>
      <c r="I141" s="51">
        <v>276.24</v>
      </c>
      <c r="J141" s="51">
        <v>212.42</v>
      </c>
      <c r="K141" s="76">
        <v>22</v>
      </c>
      <c r="L141" s="51">
        <v>621045.15</v>
      </c>
      <c r="M141" s="104"/>
      <c r="N141" s="104"/>
      <c r="O141" s="104"/>
      <c r="P141" s="51">
        <v>621045.15</v>
      </c>
      <c r="Q141" s="52"/>
      <c r="R141" s="99">
        <v>1871.36</v>
      </c>
      <c r="S141" s="117">
        <v>6731.14</v>
      </c>
      <c r="T141" s="182" t="s">
        <v>108</v>
      </c>
      <c r="U141" s="12"/>
      <c r="V141" s="45"/>
      <c r="W141" s="46"/>
      <c r="X141" s="42"/>
      <c r="Y141" s="42"/>
    </row>
    <row r="142" spans="1:25" s="47" customFormat="1" ht="21" customHeight="1" x14ac:dyDescent="0.25">
      <c r="A142" s="105" t="s">
        <v>884</v>
      </c>
      <c r="B142" s="49" t="s">
        <v>129</v>
      </c>
      <c r="C142" s="91">
        <v>1961</v>
      </c>
      <c r="D142" s="103"/>
      <c r="E142" s="103" t="s">
        <v>59</v>
      </c>
      <c r="F142" s="103">
        <v>2</v>
      </c>
      <c r="G142" s="103">
        <v>1</v>
      </c>
      <c r="H142" s="51">
        <v>304.64</v>
      </c>
      <c r="I142" s="51">
        <v>282.94</v>
      </c>
      <c r="J142" s="51">
        <v>250.84</v>
      </c>
      <c r="K142" s="76">
        <v>8</v>
      </c>
      <c r="L142" s="51">
        <v>589649.30000000005</v>
      </c>
      <c r="M142" s="104"/>
      <c r="N142" s="104"/>
      <c r="O142" s="104"/>
      <c r="P142" s="51">
        <v>589649.30000000005</v>
      </c>
      <c r="Q142" s="52"/>
      <c r="R142" s="99">
        <v>1905.72</v>
      </c>
      <c r="S142" s="117">
        <v>6731.14</v>
      </c>
      <c r="T142" s="182" t="s">
        <v>108</v>
      </c>
      <c r="U142" s="12"/>
      <c r="V142" s="45"/>
      <c r="W142" s="46"/>
      <c r="X142" s="42"/>
      <c r="Y142" s="42"/>
    </row>
    <row r="143" spans="1:25" s="47" customFormat="1" ht="21" customHeight="1" x14ac:dyDescent="0.25">
      <c r="A143" s="105" t="s">
        <v>885</v>
      </c>
      <c r="B143" s="49" t="s">
        <v>130</v>
      </c>
      <c r="C143" s="91">
        <v>1929</v>
      </c>
      <c r="D143" s="103"/>
      <c r="E143" s="103" t="s">
        <v>59</v>
      </c>
      <c r="F143" s="103">
        <v>4</v>
      </c>
      <c r="G143" s="103">
        <v>4</v>
      </c>
      <c r="H143" s="51">
        <v>2776.7</v>
      </c>
      <c r="I143" s="51">
        <v>2538.1</v>
      </c>
      <c r="J143" s="51">
        <v>2369.8000000000002</v>
      </c>
      <c r="K143" s="76">
        <v>98</v>
      </c>
      <c r="L143" s="51">
        <v>2983228.8</v>
      </c>
      <c r="M143" s="104"/>
      <c r="N143" s="104"/>
      <c r="O143" s="104"/>
      <c r="P143" s="51">
        <v>2983228.8</v>
      </c>
      <c r="Q143" s="52"/>
      <c r="R143" s="99">
        <v>899.77</v>
      </c>
      <c r="S143" s="117">
        <v>6731.14</v>
      </c>
      <c r="T143" s="182" t="s">
        <v>108</v>
      </c>
      <c r="U143" s="12"/>
      <c r="V143" s="45"/>
      <c r="W143" s="46"/>
      <c r="X143" s="42"/>
      <c r="Y143" s="42"/>
    </row>
    <row r="144" spans="1:25" s="47" customFormat="1" ht="21" customHeight="1" x14ac:dyDescent="0.25">
      <c r="A144" s="105" t="s">
        <v>886</v>
      </c>
      <c r="B144" s="49" t="s">
        <v>131</v>
      </c>
      <c r="C144" s="91">
        <v>1967</v>
      </c>
      <c r="D144" s="103"/>
      <c r="E144" s="103" t="s">
        <v>59</v>
      </c>
      <c r="F144" s="103">
        <v>5</v>
      </c>
      <c r="G144" s="103">
        <v>4</v>
      </c>
      <c r="H144" s="51">
        <v>3565.06</v>
      </c>
      <c r="I144" s="51">
        <v>3291.46</v>
      </c>
      <c r="J144" s="51">
        <v>2905.9</v>
      </c>
      <c r="K144" s="76">
        <v>149</v>
      </c>
      <c r="L144" s="51">
        <v>2983263.02</v>
      </c>
      <c r="M144" s="104"/>
      <c r="N144" s="104"/>
      <c r="O144" s="104"/>
      <c r="P144" s="51">
        <v>2983263.02</v>
      </c>
      <c r="Q144" s="52"/>
      <c r="R144" s="99">
        <v>738.69</v>
      </c>
      <c r="S144" s="117">
        <v>6731.14</v>
      </c>
      <c r="T144" s="182" t="s">
        <v>108</v>
      </c>
      <c r="U144" s="12"/>
      <c r="V144" s="45"/>
      <c r="W144" s="46"/>
      <c r="X144" s="42"/>
      <c r="Y144" s="42"/>
    </row>
    <row r="145" spans="1:90" s="47" customFormat="1" ht="21" customHeight="1" x14ac:dyDescent="0.25">
      <c r="A145" s="105" t="s">
        <v>887</v>
      </c>
      <c r="B145" s="49" t="s">
        <v>132</v>
      </c>
      <c r="C145" s="91">
        <v>1978</v>
      </c>
      <c r="D145" s="103"/>
      <c r="E145" s="103" t="s">
        <v>59</v>
      </c>
      <c r="F145" s="103">
        <v>2</v>
      </c>
      <c r="G145" s="103">
        <v>2</v>
      </c>
      <c r="H145" s="51">
        <v>794.4</v>
      </c>
      <c r="I145" s="51">
        <v>748.7</v>
      </c>
      <c r="J145" s="51">
        <v>705.1</v>
      </c>
      <c r="K145" s="76">
        <v>21</v>
      </c>
      <c r="L145" s="51">
        <v>1541915.66</v>
      </c>
      <c r="M145" s="104"/>
      <c r="N145" s="104"/>
      <c r="O145" s="104"/>
      <c r="P145" s="51">
        <v>1541915.66</v>
      </c>
      <c r="Q145" s="52"/>
      <c r="R145" s="99">
        <v>1913.11</v>
      </c>
      <c r="S145" s="117">
        <v>6731.14</v>
      </c>
      <c r="T145" s="182" t="s">
        <v>108</v>
      </c>
      <c r="U145" s="12"/>
      <c r="V145" s="45"/>
      <c r="W145" s="46"/>
      <c r="X145" s="42"/>
      <c r="Y145" s="42"/>
    </row>
    <row r="146" spans="1:90" s="47" customFormat="1" ht="21" customHeight="1" x14ac:dyDescent="0.25">
      <c r="A146" s="105" t="s">
        <v>888</v>
      </c>
      <c r="B146" s="49" t="s">
        <v>133</v>
      </c>
      <c r="C146" s="91">
        <v>1978</v>
      </c>
      <c r="D146" s="103"/>
      <c r="E146" s="103" t="s">
        <v>59</v>
      </c>
      <c r="F146" s="103">
        <v>2</v>
      </c>
      <c r="G146" s="103">
        <v>2</v>
      </c>
      <c r="H146" s="51">
        <v>794.4</v>
      </c>
      <c r="I146" s="51">
        <v>739.9</v>
      </c>
      <c r="J146" s="51">
        <v>654.5</v>
      </c>
      <c r="K146" s="76">
        <v>41</v>
      </c>
      <c r="L146" s="51">
        <v>1541915.66</v>
      </c>
      <c r="M146" s="104"/>
      <c r="N146" s="104"/>
      <c r="O146" s="104"/>
      <c r="P146" s="51">
        <v>1541915.66</v>
      </c>
      <c r="Q146" s="52"/>
      <c r="R146" s="99">
        <v>2158.91</v>
      </c>
      <c r="S146" s="117">
        <v>6731.14</v>
      </c>
      <c r="T146" s="182" t="s">
        <v>108</v>
      </c>
      <c r="U146" s="12"/>
      <c r="V146" s="45"/>
      <c r="W146" s="46"/>
      <c r="X146" s="42"/>
      <c r="Y146" s="42"/>
    </row>
    <row r="147" spans="1:90" s="47" customFormat="1" ht="21" customHeight="1" x14ac:dyDescent="0.25">
      <c r="A147" s="105" t="s">
        <v>889</v>
      </c>
      <c r="B147" s="49" t="s">
        <v>134</v>
      </c>
      <c r="C147" s="91">
        <v>1964</v>
      </c>
      <c r="D147" s="103"/>
      <c r="E147" s="103" t="s">
        <v>60</v>
      </c>
      <c r="F147" s="103">
        <v>2</v>
      </c>
      <c r="G147" s="103">
        <v>1</v>
      </c>
      <c r="H147" s="51">
        <v>360</v>
      </c>
      <c r="I147" s="51">
        <v>329.7</v>
      </c>
      <c r="J147" s="51">
        <v>319.8</v>
      </c>
      <c r="K147" s="76">
        <v>9</v>
      </c>
      <c r="L147" s="51">
        <v>29516</v>
      </c>
      <c r="M147" s="209"/>
      <c r="N147" s="209"/>
      <c r="O147" s="209"/>
      <c r="P147" s="51">
        <v>29516</v>
      </c>
      <c r="Q147" s="52"/>
      <c r="R147" s="99">
        <v>81.99</v>
      </c>
      <c r="S147" s="117">
        <v>6731.14</v>
      </c>
      <c r="T147" s="182" t="s">
        <v>123</v>
      </c>
      <c r="U147" s="12"/>
      <c r="V147" s="45"/>
      <c r="W147" s="46"/>
      <c r="X147" s="42"/>
      <c r="Y147" s="42"/>
    </row>
    <row r="148" spans="1:90" s="47" customFormat="1" ht="21" customHeight="1" x14ac:dyDescent="0.25">
      <c r="A148" s="105"/>
      <c r="B148" s="132" t="s">
        <v>107</v>
      </c>
      <c r="C148" s="106"/>
      <c r="D148" s="110"/>
      <c r="E148" s="110"/>
      <c r="F148" s="110"/>
      <c r="G148" s="110"/>
      <c r="H148" s="107">
        <f>SUM(H149:H152)</f>
        <v>2444.3999999999996</v>
      </c>
      <c r="I148" s="107">
        <f>SUM(I149:I152)</f>
        <v>2259</v>
      </c>
      <c r="J148" s="107">
        <f>SUM(J149:J152)</f>
        <v>2259</v>
      </c>
      <c r="K148" s="144">
        <f>SUM(K149:K152)</f>
        <v>77</v>
      </c>
      <c r="L148" s="107">
        <f>SUM(L149:L152)</f>
        <v>1050740</v>
      </c>
      <c r="M148" s="108"/>
      <c r="N148" s="108"/>
      <c r="O148" s="108"/>
      <c r="P148" s="107">
        <f>SUM(P149:P152)</f>
        <v>1050740</v>
      </c>
      <c r="Q148" s="108"/>
      <c r="R148" s="112"/>
      <c r="S148" s="120"/>
      <c r="T148" s="182"/>
      <c r="U148" s="12"/>
      <c r="V148" s="45"/>
      <c r="W148" s="46"/>
      <c r="X148" s="42"/>
      <c r="Y148" s="42"/>
    </row>
    <row r="149" spans="1:90" s="47" customFormat="1" ht="21" customHeight="1" x14ac:dyDescent="0.25">
      <c r="A149" s="105" t="s">
        <v>890</v>
      </c>
      <c r="B149" s="113" t="s">
        <v>184</v>
      </c>
      <c r="C149" s="106">
        <v>1977</v>
      </c>
      <c r="D149" s="110" t="s">
        <v>61</v>
      </c>
      <c r="E149" s="110" t="s">
        <v>59</v>
      </c>
      <c r="F149" s="110">
        <v>2</v>
      </c>
      <c r="G149" s="110">
        <v>2</v>
      </c>
      <c r="H149" s="111">
        <v>782.6</v>
      </c>
      <c r="I149" s="111">
        <v>733.6</v>
      </c>
      <c r="J149" s="111">
        <v>733.6</v>
      </c>
      <c r="K149" s="159">
        <v>31</v>
      </c>
      <c r="L149" s="124">
        <v>480000</v>
      </c>
      <c r="M149" s="108"/>
      <c r="N149" s="108"/>
      <c r="O149" s="108"/>
      <c r="P149" s="111">
        <f>L149</f>
        <v>480000</v>
      </c>
      <c r="Q149" s="108" t="s">
        <v>61</v>
      </c>
      <c r="R149" s="112">
        <f>L149/H149</f>
        <v>613.34014822386916</v>
      </c>
      <c r="S149" s="117">
        <v>6731.14</v>
      </c>
      <c r="T149" s="182" t="s">
        <v>108</v>
      </c>
      <c r="U149" s="12"/>
      <c r="V149" s="45"/>
      <c r="W149" s="46"/>
      <c r="X149" s="42"/>
      <c r="Y149" s="42"/>
    </row>
    <row r="150" spans="1:90" s="47" customFormat="1" ht="21" customHeight="1" x14ac:dyDescent="0.25">
      <c r="A150" s="105" t="s">
        <v>891</v>
      </c>
      <c r="B150" s="113" t="s">
        <v>347</v>
      </c>
      <c r="C150" s="106">
        <v>1979</v>
      </c>
      <c r="D150" s="110"/>
      <c r="E150" s="110" t="s">
        <v>59</v>
      </c>
      <c r="F150" s="110">
        <v>2</v>
      </c>
      <c r="G150" s="110">
        <v>2</v>
      </c>
      <c r="H150" s="111">
        <v>798.6</v>
      </c>
      <c r="I150" s="111">
        <v>735.8</v>
      </c>
      <c r="J150" s="111">
        <v>735.8</v>
      </c>
      <c r="K150" s="159">
        <v>19</v>
      </c>
      <c r="L150" s="111">
        <v>114476</v>
      </c>
      <c r="M150" s="107"/>
      <c r="N150" s="107"/>
      <c r="O150" s="107"/>
      <c r="P150" s="111">
        <v>114476</v>
      </c>
      <c r="Q150" s="108"/>
      <c r="R150" s="116">
        <f>L150/H150</f>
        <v>143.34585524668168</v>
      </c>
      <c r="S150" s="117">
        <v>6731.14</v>
      </c>
      <c r="T150" s="182" t="s">
        <v>123</v>
      </c>
      <c r="U150" s="12"/>
      <c r="V150" s="45"/>
      <c r="W150" s="46"/>
      <c r="X150" s="42"/>
      <c r="Y150" s="42"/>
    </row>
    <row r="151" spans="1:90" s="47" customFormat="1" ht="21" customHeight="1" x14ac:dyDescent="0.25">
      <c r="A151" s="105" t="s">
        <v>892</v>
      </c>
      <c r="B151" s="113" t="s">
        <v>185</v>
      </c>
      <c r="C151" s="106">
        <v>1973</v>
      </c>
      <c r="D151" s="110"/>
      <c r="E151" s="110" t="s">
        <v>59</v>
      </c>
      <c r="F151" s="110">
        <v>2</v>
      </c>
      <c r="G151" s="110">
        <v>2</v>
      </c>
      <c r="H151" s="111">
        <v>538</v>
      </c>
      <c r="I151" s="111">
        <v>500.4</v>
      </c>
      <c r="J151" s="111">
        <v>500.4</v>
      </c>
      <c r="K151" s="159">
        <v>18</v>
      </c>
      <c r="L151" s="111">
        <v>165438</v>
      </c>
      <c r="M151" s="107"/>
      <c r="N151" s="107"/>
      <c r="O151" s="107"/>
      <c r="P151" s="111">
        <v>165438</v>
      </c>
      <c r="Q151" s="108"/>
      <c r="R151" s="116">
        <f>L151/H151</f>
        <v>307.50557620817841</v>
      </c>
      <c r="S151" s="117">
        <v>6731.14</v>
      </c>
      <c r="T151" s="182" t="s">
        <v>123</v>
      </c>
      <c r="U151" s="12"/>
      <c r="V151" s="45"/>
      <c r="W151" s="46"/>
      <c r="X151" s="42"/>
      <c r="Y151" s="42"/>
    </row>
    <row r="152" spans="1:90" s="78" customFormat="1" ht="21" customHeight="1" x14ac:dyDescent="0.25">
      <c r="A152" s="105" t="s">
        <v>893</v>
      </c>
      <c r="B152" s="109" t="s">
        <v>183</v>
      </c>
      <c r="C152" s="106">
        <v>1984</v>
      </c>
      <c r="D152" s="110" t="s">
        <v>61</v>
      </c>
      <c r="E152" s="110" t="s">
        <v>60</v>
      </c>
      <c r="F152" s="110">
        <v>2</v>
      </c>
      <c r="G152" s="110">
        <v>2</v>
      </c>
      <c r="H152" s="111">
        <v>325.2</v>
      </c>
      <c r="I152" s="111">
        <v>289.2</v>
      </c>
      <c r="J152" s="111">
        <v>289.2</v>
      </c>
      <c r="K152" s="159">
        <v>9</v>
      </c>
      <c r="L152" s="124">
        <v>290826</v>
      </c>
      <c r="M152" s="108"/>
      <c r="N152" s="108"/>
      <c r="O152" s="108"/>
      <c r="P152" s="111">
        <f>L152</f>
        <v>290826</v>
      </c>
      <c r="Q152" s="108" t="s">
        <v>61</v>
      </c>
      <c r="R152" s="112">
        <f>L152/H152</f>
        <v>894.29889298892988</v>
      </c>
      <c r="S152" s="117">
        <v>6731.14</v>
      </c>
      <c r="T152" s="182" t="s">
        <v>108</v>
      </c>
      <c r="U152" s="80"/>
      <c r="V152" s="81"/>
      <c r="W152" s="82"/>
      <c r="X152" s="79"/>
      <c r="Y152" s="79"/>
    </row>
    <row r="153" spans="1:90" s="47" customFormat="1" ht="21" customHeight="1" x14ac:dyDescent="0.25">
      <c r="A153" s="105"/>
      <c r="B153" s="119" t="s">
        <v>101</v>
      </c>
      <c r="C153" s="106"/>
      <c r="D153" s="110"/>
      <c r="E153" s="110"/>
      <c r="F153" s="110"/>
      <c r="G153" s="110"/>
      <c r="H153" s="107">
        <f>SUM(H154:H161)</f>
        <v>3838.5</v>
      </c>
      <c r="I153" s="107">
        <f>SUM(I154:I161)</f>
        <v>3367.2000000000003</v>
      </c>
      <c r="J153" s="107">
        <f>SUM(J154:J161)</f>
        <v>2623.3</v>
      </c>
      <c r="K153" s="144">
        <f>SUM(K154:K161)</f>
        <v>149</v>
      </c>
      <c r="L153" s="107">
        <f>SUM(L154:L161)</f>
        <v>2126406</v>
      </c>
      <c r="M153" s="108"/>
      <c r="N153" s="108"/>
      <c r="O153" s="108"/>
      <c r="P153" s="107">
        <f>SUM(P154:P161)</f>
        <v>2126406</v>
      </c>
      <c r="Q153" s="108"/>
      <c r="R153" s="112"/>
      <c r="S153" s="120"/>
      <c r="T153" s="182"/>
      <c r="U153" s="12"/>
      <c r="V153" s="45"/>
      <c r="W153" s="46"/>
      <c r="X153" s="42"/>
      <c r="Y153" s="42"/>
    </row>
    <row r="154" spans="1:90" s="47" customFormat="1" ht="21" customHeight="1" x14ac:dyDescent="0.25">
      <c r="A154" s="105" t="s">
        <v>894</v>
      </c>
      <c r="B154" s="113" t="s">
        <v>160</v>
      </c>
      <c r="C154" s="106">
        <v>1988</v>
      </c>
      <c r="D154" s="110"/>
      <c r="E154" s="110" t="s">
        <v>59</v>
      </c>
      <c r="F154" s="110">
        <v>2</v>
      </c>
      <c r="G154" s="110">
        <v>1</v>
      </c>
      <c r="H154" s="111">
        <v>973.6</v>
      </c>
      <c r="I154" s="111">
        <v>810.7</v>
      </c>
      <c r="J154" s="111">
        <v>433.2</v>
      </c>
      <c r="K154" s="161">
        <v>24</v>
      </c>
      <c r="L154" s="111">
        <v>86548</v>
      </c>
      <c r="M154" s="108"/>
      <c r="N154" s="108"/>
      <c r="O154" s="108"/>
      <c r="P154" s="111">
        <v>86548</v>
      </c>
      <c r="Q154" s="108"/>
      <c r="R154" s="112">
        <f>(L154/H154)</f>
        <v>88.894823336072307</v>
      </c>
      <c r="S154" s="117">
        <v>6731.14</v>
      </c>
      <c r="T154" s="182" t="s">
        <v>220</v>
      </c>
      <c r="U154" s="12"/>
      <c r="V154" s="45"/>
      <c r="W154" s="46"/>
      <c r="X154" s="42"/>
      <c r="Y154" s="42"/>
    </row>
    <row r="155" spans="1:90" s="47" customFormat="1" ht="21" customHeight="1" x14ac:dyDescent="0.25">
      <c r="A155" s="105" t="s">
        <v>895</v>
      </c>
      <c r="B155" s="113" t="s">
        <v>161</v>
      </c>
      <c r="C155" s="106">
        <v>1985</v>
      </c>
      <c r="D155" s="110"/>
      <c r="E155" s="110" t="s">
        <v>59</v>
      </c>
      <c r="F155" s="110">
        <v>2</v>
      </c>
      <c r="G155" s="110">
        <v>2</v>
      </c>
      <c r="H155" s="111">
        <v>790.8</v>
      </c>
      <c r="I155" s="111">
        <v>747.1</v>
      </c>
      <c r="J155" s="111">
        <v>570.6</v>
      </c>
      <c r="K155" s="161">
        <v>39</v>
      </c>
      <c r="L155" s="111">
        <v>1506000</v>
      </c>
      <c r="M155" s="108"/>
      <c r="N155" s="108"/>
      <c r="O155" s="108"/>
      <c r="P155" s="111">
        <v>1506000</v>
      </c>
      <c r="Q155" s="108"/>
      <c r="R155" s="112">
        <f>(L155/H155)</f>
        <v>1904.4006069802733</v>
      </c>
      <c r="S155" s="120">
        <v>6731.14</v>
      </c>
      <c r="T155" s="182" t="s">
        <v>108</v>
      </c>
      <c r="U155" s="134"/>
      <c r="V155" s="45"/>
      <c r="W155" s="46"/>
      <c r="X155" s="42"/>
      <c r="Y155" s="42"/>
    </row>
    <row r="156" spans="1:90" s="47" customFormat="1" ht="21" customHeight="1" x14ac:dyDescent="0.25">
      <c r="A156" s="105" t="s">
        <v>896</v>
      </c>
      <c r="B156" s="109" t="s">
        <v>162</v>
      </c>
      <c r="C156" s="106">
        <v>1973</v>
      </c>
      <c r="D156" s="110"/>
      <c r="E156" s="110" t="s">
        <v>59</v>
      </c>
      <c r="F156" s="110">
        <v>2</v>
      </c>
      <c r="G156" s="110">
        <v>1</v>
      </c>
      <c r="H156" s="111">
        <v>363.4</v>
      </c>
      <c r="I156" s="111">
        <v>331.1</v>
      </c>
      <c r="J156" s="111">
        <v>274.89999999999998</v>
      </c>
      <c r="K156" s="161">
        <v>13</v>
      </c>
      <c r="L156" s="111">
        <v>124430</v>
      </c>
      <c r="M156" s="108"/>
      <c r="N156" s="108"/>
      <c r="O156" s="108"/>
      <c r="P156" s="111">
        <v>124430</v>
      </c>
      <c r="Q156" s="108"/>
      <c r="R156" s="112">
        <f t="shared" ref="R156:R161" si="11">AVERAGE(L156/H156)</f>
        <v>342.40506329113924</v>
      </c>
      <c r="S156" s="120">
        <v>6731.14</v>
      </c>
      <c r="T156" s="182" t="s">
        <v>220</v>
      </c>
      <c r="U156" s="12"/>
      <c r="V156" s="45"/>
      <c r="W156" s="46"/>
      <c r="X156" s="42"/>
      <c r="Y156" s="42"/>
    </row>
    <row r="157" spans="1:90" s="73" customFormat="1" ht="21" customHeight="1" x14ac:dyDescent="0.25">
      <c r="A157" s="105" t="s">
        <v>897</v>
      </c>
      <c r="B157" s="109" t="s">
        <v>163</v>
      </c>
      <c r="C157" s="106">
        <v>1969</v>
      </c>
      <c r="D157" s="110"/>
      <c r="E157" s="110" t="s">
        <v>59</v>
      </c>
      <c r="F157" s="110">
        <v>2</v>
      </c>
      <c r="G157" s="110">
        <v>2</v>
      </c>
      <c r="H157" s="111">
        <v>553.20000000000005</v>
      </c>
      <c r="I157" s="111">
        <v>430.3</v>
      </c>
      <c r="J157" s="111">
        <v>390</v>
      </c>
      <c r="K157" s="161">
        <v>11</v>
      </c>
      <c r="L157" s="111">
        <v>83634</v>
      </c>
      <c r="M157" s="108"/>
      <c r="N157" s="108"/>
      <c r="O157" s="108"/>
      <c r="P157" s="111">
        <v>83634</v>
      </c>
      <c r="Q157" s="108"/>
      <c r="R157" s="112">
        <f t="shared" si="11"/>
        <v>151.18221258134488</v>
      </c>
      <c r="S157" s="120">
        <v>6731.14</v>
      </c>
      <c r="T157" s="182" t="s">
        <v>108</v>
      </c>
      <c r="U157" s="134"/>
      <c r="V157" s="135"/>
      <c r="W157" s="145"/>
      <c r="X157" s="143"/>
      <c r="Y157" s="143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  <c r="CH157" s="146"/>
      <c r="CI157" s="146"/>
      <c r="CJ157" s="146"/>
      <c r="CK157" s="146"/>
      <c r="CL157" s="146"/>
    </row>
    <row r="158" spans="1:90" s="73" customFormat="1" ht="21" customHeight="1" x14ac:dyDescent="0.25">
      <c r="A158" s="105" t="s">
        <v>898</v>
      </c>
      <c r="B158" s="109" t="s">
        <v>164</v>
      </c>
      <c r="C158" s="106">
        <v>1982</v>
      </c>
      <c r="D158" s="110"/>
      <c r="E158" s="110" t="s">
        <v>59</v>
      </c>
      <c r="F158" s="110">
        <v>2</v>
      </c>
      <c r="G158" s="110">
        <v>1</v>
      </c>
      <c r="H158" s="111">
        <v>235</v>
      </c>
      <c r="I158" s="111">
        <v>211</v>
      </c>
      <c r="J158" s="111">
        <v>185.9</v>
      </c>
      <c r="K158" s="161">
        <v>9</v>
      </c>
      <c r="L158" s="111">
        <v>66150</v>
      </c>
      <c r="M158" s="108"/>
      <c r="N158" s="108"/>
      <c r="O158" s="108"/>
      <c r="P158" s="111">
        <v>66150</v>
      </c>
      <c r="Q158" s="108"/>
      <c r="R158" s="112">
        <f t="shared" si="11"/>
        <v>281.48936170212767</v>
      </c>
      <c r="S158" s="120">
        <v>6731.14</v>
      </c>
      <c r="T158" s="182" t="s">
        <v>108</v>
      </c>
      <c r="U158" s="134"/>
      <c r="V158" s="135"/>
      <c r="W158" s="145"/>
      <c r="X158" s="143"/>
      <c r="Y158" s="143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  <c r="CH158" s="146"/>
      <c r="CI158" s="146"/>
      <c r="CJ158" s="146"/>
      <c r="CK158" s="146"/>
      <c r="CL158" s="146"/>
    </row>
    <row r="159" spans="1:90" s="73" customFormat="1" ht="21" customHeight="1" x14ac:dyDescent="0.25">
      <c r="A159" s="105" t="s">
        <v>899</v>
      </c>
      <c r="B159" s="109" t="s">
        <v>165</v>
      </c>
      <c r="C159" s="106">
        <v>1964</v>
      </c>
      <c r="D159" s="110"/>
      <c r="E159" s="110" t="s">
        <v>59</v>
      </c>
      <c r="F159" s="110">
        <v>2</v>
      </c>
      <c r="G159" s="110">
        <v>1</v>
      </c>
      <c r="H159" s="111">
        <v>252.8</v>
      </c>
      <c r="I159" s="111">
        <v>232.8</v>
      </c>
      <c r="J159" s="111">
        <v>217.8</v>
      </c>
      <c r="K159" s="161">
        <v>14</v>
      </c>
      <c r="L159" s="111">
        <v>80720</v>
      </c>
      <c r="M159" s="108"/>
      <c r="N159" s="108"/>
      <c r="O159" s="108"/>
      <c r="P159" s="111">
        <v>80720</v>
      </c>
      <c r="Q159" s="108"/>
      <c r="R159" s="112">
        <f t="shared" si="11"/>
        <v>319.30379746835439</v>
      </c>
      <c r="S159" s="120">
        <v>6731.14</v>
      </c>
      <c r="T159" s="182" t="s">
        <v>108</v>
      </c>
      <c r="U159" s="134"/>
      <c r="V159" s="135"/>
      <c r="W159" s="145"/>
      <c r="X159" s="143"/>
      <c r="Y159" s="143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6"/>
      <c r="CI159" s="146"/>
      <c r="CJ159" s="146"/>
      <c r="CK159" s="146"/>
      <c r="CL159" s="146"/>
    </row>
    <row r="160" spans="1:90" s="73" customFormat="1" ht="21" customHeight="1" x14ac:dyDescent="0.25">
      <c r="A160" s="105" t="s">
        <v>900</v>
      </c>
      <c r="B160" s="109" t="s">
        <v>166</v>
      </c>
      <c r="C160" s="106">
        <v>1968</v>
      </c>
      <c r="D160" s="110"/>
      <c r="E160" s="110" t="s">
        <v>59</v>
      </c>
      <c r="F160" s="110">
        <v>2</v>
      </c>
      <c r="G160" s="110">
        <v>1</v>
      </c>
      <c r="H160" s="111">
        <v>339.6</v>
      </c>
      <c r="I160" s="111">
        <v>303</v>
      </c>
      <c r="J160" s="111">
        <v>275.39999999999998</v>
      </c>
      <c r="K160" s="161">
        <v>16</v>
      </c>
      <c r="L160" s="111">
        <v>89462</v>
      </c>
      <c r="M160" s="108"/>
      <c r="N160" s="108"/>
      <c r="O160" s="108"/>
      <c r="P160" s="111">
        <v>89462</v>
      </c>
      <c r="Q160" s="108"/>
      <c r="R160" s="112">
        <f t="shared" si="11"/>
        <v>263.43345111896349</v>
      </c>
      <c r="S160" s="120">
        <v>6731.14</v>
      </c>
      <c r="T160" s="182" t="s">
        <v>108</v>
      </c>
      <c r="U160" s="134"/>
      <c r="V160" s="135"/>
      <c r="W160" s="145"/>
      <c r="X160" s="143"/>
      <c r="Y160" s="143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46"/>
      <c r="CI160" s="146"/>
      <c r="CJ160" s="146"/>
      <c r="CK160" s="146"/>
      <c r="CL160" s="146"/>
    </row>
    <row r="161" spans="1:90" s="47" customFormat="1" ht="21" customHeight="1" x14ac:dyDescent="0.25">
      <c r="A161" s="105" t="s">
        <v>901</v>
      </c>
      <c r="B161" s="109" t="s">
        <v>167</v>
      </c>
      <c r="C161" s="106">
        <v>1962</v>
      </c>
      <c r="D161" s="110"/>
      <c r="E161" s="110" t="s">
        <v>59</v>
      </c>
      <c r="F161" s="110">
        <v>2</v>
      </c>
      <c r="G161" s="110">
        <v>1</v>
      </c>
      <c r="H161" s="111">
        <v>330.1</v>
      </c>
      <c r="I161" s="111">
        <v>301.2</v>
      </c>
      <c r="J161" s="111">
        <v>275.5</v>
      </c>
      <c r="K161" s="161">
        <v>23</v>
      </c>
      <c r="L161" s="111">
        <v>89462</v>
      </c>
      <c r="M161" s="107"/>
      <c r="N161" s="107"/>
      <c r="O161" s="107"/>
      <c r="P161" s="111">
        <v>89462</v>
      </c>
      <c r="Q161" s="108"/>
      <c r="R161" s="116">
        <f t="shared" si="11"/>
        <v>271.01484398667071</v>
      </c>
      <c r="S161" s="117">
        <v>6731.14</v>
      </c>
      <c r="T161" s="182" t="s">
        <v>123</v>
      </c>
      <c r="U161" s="12"/>
      <c r="V161" s="45"/>
      <c r="W161" s="145"/>
      <c r="X161" s="143"/>
      <c r="Y161" s="143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  <c r="CH161" s="146"/>
      <c r="CI161" s="146"/>
      <c r="CJ161" s="146"/>
      <c r="CK161" s="146"/>
      <c r="CL161" s="146"/>
    </row>
    <row r="162" spans="1:90" s="47" customFormat="1" ht="21" customHeight="1" x14ac:dyDescent="0.25">
      <c r="A162" s="105"/>
      <c r="B162" s="132" t="s">
        <v>75</v>
      </c>
      <c r="C162" s="106"/>
      <c r="D162" s="110"/>
      <c r="E162" s="110"/>
      <c r="F162" s="110"/>
      <c r="G162" s="110"/>
      <c r="H162" s="107">
        <f>SUM(H163:H206)</f>
        <v>57699.100000000006</v>
      </c>
      <c r="I162" s="107">
        <f t="shared" ref="I162:J162" si="12">SUM(I163:I206)</f>
        <v>46430.700000000012</v>
      </c>
      <c r="J162" s="107">
        <f t="shared" si="12"/>
        <v>36389.5</v>
      </c>
      <c r="K162" s="144">
        <f>SUM(K163:K206)</f>
        <v>2470</v>
      </c>
      <c r="L162" s="107">
        <f>SUM(L163:L206)</f>
        <v>43007873.279999994</v>
      </c>
      <c r="M162" s="108"/>
      <c r="N162" s="108"/>
      <c r="O162" s="108"/>
      <c r="P162" s="107">
        <f>SUM(P163:P206)</f>
        <v>43007873.279999994</v>
      </c>
      <c r="Q162" s="108"/>
      <c r="R162" s="108"/>
      <c r="S162" s="120"/>
      <c r="T162" s="182"/>
      <c r="U162" s="12"/>
      <c r="V162" s="45"/>
      <c r="W162" s="46"/>
      <c r="X162" s="42"/>
      <c r="Y162" s="42"/>
    </row>
    <row r="163" spans="1:90" s="47" customFormat="1" ht="21" customHeight="1" x14ac:dyDescent="0.25">
      <c r="A163" s="105" t="s">
        <v>902</v>
      </c>
      <c r="B163" s="109" t="s">
        <v>221</v>
      </c>
      <c r="C163" s="106">
        <v>1969</v>
      </c>
      <c r="D163" s="110" t="s">
        <v>61</v>
      </c>
      <c r="E163" s="110" t="s">
        <v>76</v>
      </c>
      <c r="F163" s="110">
        <v>5</v>
      </c>
      <c r="G163" s="110">
        <v>3</v>
      </c>
      <c r="H163" s="111">
        <v>2764</v>
      </c>
      <c r="I163" s="111">
        <v>2016.5</v>
      </c>
      <c r="J163" s="111">
        <v>1988.5</v>
      </c>
      <c r="K163" s="159">
        <v>97</v>
      </c>
      <c r="L163" s="111">
        <v>449842.5</v>
      </c>
      <c r="M163" s="108"/>
      <c r="N163" s="108"/>
      <c r="O163" s="108"/>
      <c r="P163" s="124">
        <v>449842.5</v>
      </c>
      <c r="Q163" s="108" t="s">
        <v>61</v>
      </c>
      <c r="R163" s="112">
        <f>L163/H163</f>
        <v>162.75054269175109</v>
      </c>
      <c r="S163" s="120">
        <v>6731.14</v>
      </c>
      <c r="T163" s="182" t="s">
        <v>108</v>
      </c>
      <c r="U163" s="12"/>
      <c r="V163" s="45"/>
      <c r="W163" s="46"/>
      <c r="X163" s="42"/>
      <c r="Y163" s="42"/>
    </row>
    <row r="164" spans="1:90" s="47" customFormat="1" ht="21" customHeight="1" x14ac:dyDescent="0.25">
      <c r="A164" s="105" t="s">
        <v>903</v>
      </c>
      <c r="B164" s="109" t="s">
        <v>222</v>
      </c>
      <c r="C164" s="106">
        <v>1980</v>
      </c>
      <c r="D164" s="110" t="s">
        <v>61</v>
      </c>
      <c r="E164" s="110" t="s">
        <v>59</v>
      </c>
      <c r="F164" s="110">
        <v>2</v>
      </c>
      <c r="G164" s="110">
        <v>2</v>
      </c>
      <c r="H164" s="111">
        <v>776.6</v>
      </c>
      <c r="I164" s="111">
        <v>452</v>
      </c>
      <c r="J164" s="111">
        <v>258.5</v>
      </c>
      <c r="K164" s="159">
        <v>45</v>
      </c>
      <c r="L164" s="111">
        <v>859054.16</v>
      </c>
      <c r="M164" s="108"/>
      <c r="N164" s="108"/>
      <c r="O164" s="108"/>
      <c r="P164" s="111">
        <v>859054.16</v>
      </c>
      <c r="Q164" s="108" t="s">
        <v>61</v>
      </c>
      <c r="R164" s="112">
        <f t="shared" ref="R164:R206" si="13">L164/H164</f>
        <v>1106.1732680916816</v>
      </c>
      <c r="S164" s="120">
        <v>6731.14</v>
      </c>
      <c r="T164" s="182" t="s">
        <v>108</v>
      </c>
      <c r="U164" s="12"/>
      <c r="V164" s="45"/>
      <c r="W164" s="46"/>
      <c r="X164" s="42"/>
      <c r="Y164" s="42"/>
    </row>
    <row r="165" spans="1:90" s="47" customFormat="1" ht="21" customHeight="1" x14ac:dyDescent="0.25">
      <c r="A165" s="105" t="s">
        <v>904</v>
      </c>
      <c r="B165" s="109" t="s">
        <v>223</v>
      </c>
      <c r="C165" s="106">
        <v>1980</v>
      </c>
      <c r="D165" s="110" t="s">
        <v>61</v>
      </c>
      <c r="E165" s="110" t="s">
        <v>59</v>
      </c>
      <c r="F165" s="110">
        <v>2</v>
      </c>
      <c r="G165" s="110">
        <v>2</v>
      </c>
      <c r="H165" s="111">
        <v>771.1</v>
      </c>
      <c r="I165" s="111">
        <v>338.1</v>
      </c>
      <c r="J165" s="111">
        <v>94.5</v>
      </c>
      <c r="K165" s="159">
        <v>45</v>
      </c>
      <c r="L165" s="111">
        <v>851696.86</v>
      </c>
      <c r="M165" s="108"/>
      <c r="N165" s="108"/>
      <c r="O165" s="108"/>
      <c r="P165" s="124">
        <v>851696.86</v>
      </c>
      <c r="Q165" s="108" t="s">
        <v>61</v>
      </c>
      <c r="R165" s="112">
        <f t="shared" si="13"/>
        <v>1104.5219297108026</v>
      </c>
      <c r="S165" s="120">
        <v>6731.14</v>
      </c>
      <c r="T165" s="182" t="s">
        <v>108</v>
      </c>
      <c r="U165" s="12"/>
      <c r="V165" s="45"/>
      <c r="W165" s="46"/>
      <c r="X165" s="42"/>
      <c r="Y165" s="42"/>
    </row>
    <row r="166" spans="1:90" s="47" customFormat="1" ht="21" customHeight="1" x14ac:dyDescent="0.25">
      <c r="A166" s="105" t="s">
        <v>905</v>
      </c>
      <c r="B166" s="109" t="s">
        <v>224</v>
      </c>
      <c r="C166" s="106">
        <v>1963</v>
      </c>
      <c r="D166" s="110" t="s">
        <v>61</v>
      </c>
      <c r="E166" s="110" t="s">
        <v>59</v>
      </c>
      <c r="F166" s="110">
        <v>2</v>
      </c>
      <c r="G166" s="110">
        <v>2</v>
      </c>
      <c r="H166" s="111">
        <v>419.8</v>
      </c>
      <c r="I166" s="111">
        <v>378.4</v>
      </c>
      <c r="J166" s="111">
        <v>179</v>
      </c>
      <c r="K166" s="159">
        <v>28</v>
      </c>
      <c r="L166" s="111">
        <v>711691.31</v>
      </c>
      <c r="M166" s="108"/>
      <c r="N166" s="108"/>
      <c r="O166" s="108"/>
      <c r="P166" s="124">
        <v>711691.31</v>
      </c>
      <c r="Q166" s="108" t="s">
        <v>61</v>
      </c>
      <c r="R166" s="112">
        <f t="shared" si="13"/>
        <v>1695.3104097189139</v>
      </c>
      <c r="S166" s="120">
        <v>6731.14</v>
      </c>
      <c r="T166" s="182" t="s">
        <v>108</v>
      </c>
      <c r="U166" s="12"/>
      <c r="V166" s="45"/>
      <c r="W166" s="46"/>
      <c r="X166" s="42"/>
      <c r="Y166" s="42"/>
    </row>
    <row r="167" spans="1:90" s="47" customFormat="1" ht="21" customHeight="1" x14ac:dyDescent="0.25">
      <c r="A167" s="105" t="s">
        <v>906</v>
      </c>
      <c r="B167" s="109" t="s">
        <v>225</v>
      </c>
      <c r="C167" s="106">
        <v>1986</v>
      </c>
      <c r="D167" s="110" t="s">
        <v>61</v>
      </c>
      <c r="E167" s="110" t="s">
        <v>76</v>
      </c>
      <c r="F167" s="110">
        <v>5</v>
      </c>
      <c r="G167" s="110">
        <v>4</v>
      </c>
      <c r="H167" s="111">
        <v>4687.6000000000004</v>
      </c>
      <c r="I167" s="111">
        <v>3935.4</v>
      </c>
      <c r="J167" s="111">
        <v>2734.1</v>
      </c>
      <c r="K167" s="159">
        <v>187</v>
      </c>
      <c r="L167" s="111">
        <v>1310858.3799999999</v>
      </c>
      <c r="M167" s="108"/>
      <c r="N167" s="108"/>
      <c r="O167" s="108"/>
      <c r="P167" s="124">
        <v>1310858.3799999999</v>
      </c>
      <c r="Q167" s="108" t="s">
        <v>61</v>
      </c>
      <c r="R167" s="112">
        <f t="shared" si="13"/>
        <v>279.64382199846398</v>
      </c>
      <c r="S167" s="120">
        <v>6731.14</v>
      </c>
      <c r="T167" s="182" t="s">
        <v>108</v>
      </c>
      <c r="U167" s="12"/>
      <c r="V167" s="45"/>
      <c r="W167" s="46"/>
      <c r="X167" s="42"/>
      <c r="Y167" s="42"/>
    </row>
    <row r="168" spans="1:90" s="47" customFormat="1" ht="21" customHeight="1" x14ac:dyDescent="0.25">
      <c r="A168" s="105" t="s">
        <v>907</v>
      </c>
      <c r="B168" s="109" t="s">
        <v>226</v>
      </c>
      <c r="C168" s="106">
        <v>1981</v>
      </c>
      <c r="D168" s="110" t="s">
        <v>61</v>
      </c>
      <c r="E168" s="110" t="s">
        <v>76</v>
      </c>
      <c r="F168" s="110">
        <v>5</v>
      </c>
      <c r="G168" s="110">
        <v>1</v>
      </c>
      <c r="H168" s="111">
        <v>2337.6</v>
      </c>
      <c r="I168" s="111">
        <v>2079</v>
      </c>
      <c r="J168" s="111">
        <v>1362.5</v>
      </c>
      <c r="K168" s="159">
        <v>81</v>
      </c>
      <c r="L168" s="111">
        <v>787601.31</v>
      </c>
      <c r="M168" s="108"/>
      <c r="N168" s="108"/>
      <c r="O168" s="108"/>
      <c r="P168" s="124">
        <v>787601.31</v>
      </c>
      <c r="Q168" s="108" t="s">
        <v>61</v>
      </c>
      <c r="R168" s="112">
        <f t="shared" si="13"/>
        <v>336.92732289527726</v>
      </c>
      <c r="S168" s="120">
        <v>6731.14</v>
      </c>
      <c r="T168" s="182" t="s">
        <v>108</v>
      </c>
      <c r="U168" s="12"/>
      <c r="V168" s="45"/>
      <c r="W168" s="46"/>
      <c r="X168" s="42"/>
      <c r="Y168" s="42"/>
    </row>
    <row r="169" spans="1:90" s="47" customFormat="1" ht="21" customHeight="1" x14ac:dyDescent="0.25">
      <c r="A169" s="105" t="s">
        <v>908</v>
      </c>
      <c r="B169" s="109" t="s">
        <v>227</v>
      </c>
      <c r="C169" s="106">
        <v>1974</v>
      </c>
      <c r="D169" s="110" t="s">
        <v>61</v>
      </c>
      <c r="E169" s="110" t="s">
        <v>76</v>
      </c>
      <c r="F169" s="110">
        <v>5</v>
      </c>
      <c r="G169" s="110">
        <v>4</v>
      </c>
      <c r="H169" s="111">
        <v>3637.9</v>
      </c>
      <c r="I169" s="111">
        <v>3367.9</v>
      </c>
      <c r="J169" s="111">
        <v>3164.5</v>
      </c>
      <c r="K169" s="159">
        <v>173</v>
      </c>
      <c r="L169" s="111">
        <v>295268.28000000003</v>
      </c>
      <c r="M169" s="108"/>
      <c r="N169" s="108"/>
      <c r="O169" s="108"/>
      <c r="P169" s="124">
        <v>295268.28000000003</v>
      </c>
      <c r="Q169" s="108" t="s">
        <v>61</v>
      </c>
      <c r="R169" s="112">
        <f t="shared" si="13"/>
        <v>81.164485005085353</v>
      </c>
      <c r="S169" s="120">
        <v>6731.14</v>
      </c>
      <c r="T169" s="182" t="s">
        <v>108</v>
      </c>
      <c r="U169" s="12"/>
      <c r="V169" s="45"/>
      <c r="W169" s="46"/>
      <c r="X169" s="42"/>
      <c r="Y169" s="42"/>
    </row>
    <row r="170" spans="1:90" s="47" customFormat="1" ht="21" customHeight="1" x14ac:dyDescent="0.25">
      <c r="A170" s="105" t="s">
        <v>909</v>
      </c>
      <c r="B170" s="109" t="s">
        <v>229</v>
      </c>
      <c r="C170" s="106">
        <v>1963</v>
      </c>
      <c r="D170" s="110" t="s">
        <v>61</v>
      </c>
      <c r="E170" s="110" t="s">
        <v>59</v>
      </c>
      <c r="F170" s="110">
        <v>4</v>
      </c>
      <c r="G170" s="110">
        <v>2</v>
      </c>
      <c r="H170" s="111">
        <v>1260</v>
      </c>
      <c r="I170" s="111">
        <v>859.4</v>
      </c>
      <c r="J170" s="111">
        <v>428.4</v>
      </c>
      <c r="K170" s="159">
        <v>72</v>
      </c>
      <c r="L170" s="111">
        <v>630567.99</v>
      </c>
      <c r="M170" s="108"/>
      <c r="N170" s="108"/>
      <c r="O170" s="108"/>
      <c r="P170" s="124">
        <v>630567.99</v>
      </c>
      <c r="Q170" s="108" t="s">
        <v>61</v>
      </c>
      <c r="R170" s="112">
        <f t="shared" si="13"/>
        <v>500.4507857142857</v>
      </c>
      <c r="S170" s="120">
        <v>6731.14</v>
      </c>
      <c r="T170" s="182" t="s">
        <v>108</v>
      </c>
      <c r="U170" s="12"/>
      <c r="V170" s="45"/>
      <c r="W170" s="46"/>
      <c r="X170" s="42"/>
      <c r="Y170" s="42"/>
    </row>
    <row r="171" spans="1:90" s="47" customFormat="1" ht="21" customHeight="1" x14ac:dyDescent="0.25">
      <c r="A171" s="105" t="s">
        <v>910</v>
      </c>
      <c r="B171" s="109" t="s">
        <v>228</v>
      </c>
      <c r="C171" s="106">
        <v>1969</v>
      </c>
      <c r="D171" s="110" t="s">
        <v>61</v>
      </c>
      <c r="E171" s="110" t="s">
        <v>59</v>
      </c>
      <c r="F171" s="110">
        <v>2</v>
      </c>
      <c r="G171" s="110">
        <v>1</v>
      </c>
      <c r="H171" s="111">
        <v>322.10000000000002</v>
      </c>
      <c r="I171" s="111">
        <v>204.9</v>
      </c>
      <c r="J171" s="111">
        <v>156.1</v>
      </c>
      <c r="K171" s="159">
        <v>29</v>
      </c>
      <c r="L171" s="111">
        <v>728941.91</v>
      </c>
      <c r="M171" s="108"/>
      <c r="N171" s="108"/>
      <c r="O171" s="108"/>
      <c r="P171" s="124">
        <v>728941.91</v>
      </c>
      <c r="Q171" s="108" t="s">
        <v>61</v>
      </c>
      <c r="R171" s="112">
        <f t="shared" si="13"/>
        <v>2263.0919279726791</v>
      </c>
      <c r="S171" s="120">
        <v>6731.14</v>
      </c>
      <c r="T171" s="182" t="s">
        <v>108</v>
      </c>
      <c r="U171" s="12"/>
      <c r="V171" s="45"/>
      <c r="W171" s="46"/>
      <c r="X171" s="42"/>
      <c r="Y171" s="42"/>
    </row>
    <row r="172" spans="1:90" s="47" customFormat="1" ht="21" customHeight="1" x14ac:dyDescent="0.25">
      <c r="A172" s="105" t="s">
        <v>911</v>
      </c>
      <c r="B172" s="109" t="s">
        <v>230</v>
      </c>
      <c r="C172" s="106">
        <v>1971</v>
      </c>
      <c r="D172" s="110" t="s">
        <v>61</v>
      </c>
      <c r="E172" s="110" t="s">
        <v>76</v>
      </c>
      <c r="F172" s="110">
        <v>2</v>
      </c>
      <c r="G172" s="110">
        <v>2</v>
      </c>
      <c r="H172" s="111">
        <v>502.5</v>
      </c>
      <c r="I172" s="111">
        <v>289.7</v>
      </c>
      <c r="J172" s="111">
        <v>133.1</v>
      </c>
      <c r="K172" s="159">
        <v>27</v>
      </c>
      <c r="L172" s="111">
        <v>1046847.62</v>
      </c>
      <c r="M172" s="108"/>
      <c r="N172" s="108"/>
      <c r="O172" s="108"/>
      <c r="P172" s="124">
        <v>1046847.62</v>
      </c>
      <c r="Q172" s="108" t="s">
        <v>61</v>
      </c>
      <c r="R172" s="112">
        <f t="shared" si="13"/>
        <v>2083.2788457711445</v>
      </c>
      <c r="S172" s="120">
        <v>6731.14</v>
      </c>
      <c r="T172" s="182" t="s">
        <v>108</v>
      </c>
      <c r="U172" s="12"/>
      <c r="V172" s="45"/>
      <c r="W172" s="46"/>
      <c r="X172" s="42"/>
      <c r="Y172" s="42"/>
    </row>
    <row r="173" spans="1:90" s="47" customFormat="1" ht="21" customHeight="1" x14ac:dyDescent="0.25">
      <c r="A173" s="105" t="s">
        <v>912</v>
      </c>
      <c r="B173" s="109" t="s">
        <v>232</v>
      </c>
      <c r="C173" s="106">
        <v>1971</v>
      </c>
      <c r="D173" s="110" t="s">
        <v>61</v>
      </c>
      <c r="E173" s="110" t="s">
        <v>76</v>
      </c>
      <c r="F173" s="110">
        <v>2</v>
      </c>
      <c r="G173" s="110">
        <v>2</v>
      </c>
      <c r="H173" s="111">
        <v>500.4</v>
      </c>
      <c r="I173" s="111">
        <v>286.60000000000002</v>
      </c>
      <c r="J173" s="111">
        <v>45.3</v>
      </c>
      <c r="K173" s="159">
        <v>40</v>
      </c>
      <c r="L173" s="111">
        <v>1094400</v>
      </c>
      <c r="M173" s="108"/>
      <c r="N173" s="108"/>
      <c r="O173" s="108"/>
      <c r="P173" s="124">
        <v>1094400</v>
      </c>
      <c r="Q173" s="108" t="s">
        <v>61</v>
      </c>
      <c r="R173" s="112">
        <f t="shared" si="13"/>
        <v>2187.0503597122301</v>
      </c>
      <c r="S173" s="120">
        <v>6731.14</v>
      </c>
      <c r="T173" s="182" t="s">
        <v>108</v>
      </c>
      <c r="U173" s="12"/>
      <c r="V173" s="45"/>
      <c r="W173" s="46"/>
      <c r="X173" s="42"/>
      <c r="Y173" s="42"/>
    </row>
    <row r="174" spans="1:90" s="47" customFormat="1" ht="21" customHeight="1" x14ac:dyDescent="0.25">
      <c r="A174" s="105" t="s">
        <v>913</v>
      </c>
      <c r="B174" s="109" t="s">
        <v>231</v>
      </c>
      <c r="C174" s="106">
        <v>1967</v>
      </c>
      <c r="D174" s="110" t="s">
        <v>61</v>
      </c>
      <c r="E174" s="110" t="s">
        <v>76</v>
      </c>
      <c r="F174" s="110">
        <v>2</v>
      </c>
      <c r="G174" s="110">
        <v>2</v>
      </c>
      <c r="H174" s="111">
        <v>320.8</v>
      </c>
      <c r="I174" s="111">
        <v>218.5</v>
      </c>
      <c r="J174" s="111">
        <v>62.4</v>
      </c>
      <c r="K174" s="159">
        <v>23</v>
      </c>
      <c r="L174" s="111">
        <v>650879.43000000005</v>
      </c>
      <c r="M174" s="108"/>
      <c r="N174" s="108"/>
      <c r="O174" s="108"/>
      <c r="P174" s="124">
        <v>650879.43000000005</v>
      </c>
      <c r="Q174" s="108" t="s">
        <v>61</v>
      </c>
      <c r="R174" s="112">
        <f t="shared" si="13"/>
        <v>2028.9259039900251</v>
      </c>
      <c r="S174" s="120">
        <v>6731.14</v>
      </c>
      <c r="T174" s="182" t="s">
        <v>108</v>
      </c>
      <c r="U174" s="12"/>
      <c r="V174" s="45"/>
      <c r="W174" s="46"/>
      <c r="X174" s="42"/>
      <c r="Y174" s="42"/>
    </row>
    <row r="175" spans="1:90" s="47" customFormat="1" ht="21" customHeight="1" x14ac:dyDescent="0.25">
      <c r="A175" s="105" t="s">
        <v>914</v>
      </c>
      <c r="B175" s="109" t="s">
        <v>233</v>
      </c>
      <c r="C175" s="106">
        <v>1990</v>
      </c>
      <c r="D175" s="110" t="s">
        <v>61</v>
      </c>
      <c r="E175" s="110" t="s">
        <v>76</v>
      </c>
      <c r="F175" s="110">
        <v>3</v>
      </c>
      <c r="G175" s="110">
        <v>2</v>
      </c>
      <c r="H175" s="111">
        <v>1320</v>
      </c>
      <c r="I175" s="111">
        <v>858.2</v>
      </c>
      <c r="J175" s="111">
        <v>689.2</v>
      </c>
      <c r="K175" s="159">
        <v>46</v>
      </c>
      <c r="L175" s="111">
        <v>562603.93999999994</v>
      </c>
      <c r="M175" s="108"/>
      <c r="N175" s="108"/>
      <c r="O175" s="108"/>
      <c r="P175" s="124">
        <v>562603.93999999994</v>
      </c>
      <c r="Q175" s="108" t="s">
        <v>61</v>
      </c>
      <c r="R175" s="112">
        <f t="shared" si="13"/>
        <v>426.21510606060599</v>
      </c>
      <c r="S175" s="120">
        <v>6731.14</v>
      </c>
      <c r="T175" s="182" t="s">
        <v>108</v>
      </c>
      <c r="U175" s="12"/>
      <c r="V175" s="45"/>
      <c r="W175" s="46"/>
      <c r="X175" s="42"/>
      <c r="Y175" s="42"/>
    </row>
    <row r="176" spans="1:90" s="47" customFormat="1" ht="21" customHeight="1" x14ac:dyDescent="0.25">
      <c r="A176" s="105" t="s">
        <v>915</v>
      </c>
      <c r="B176" s="109" t="s">
        <v>234</v>
      </c>
      <c r="C176" s="106">
        <v>1965</v>
      </c>
      <c r="D176" s="110" t="s">
        <v>61</v>
      </c>
      <c r="E176" s="110" t="s">
        <v>59</v>
      </c>
      <c r="F176" s="110">
        <v>2</v>
      </c>
      <c r="G176" s="110">
        <v>2</v>
      </c>
      <c r="H176" s="111">
        <v>743.8</v>
      </c>
      <c r="I176" s="111">
        <v>456.9</v>
      </c>
      <c r="J176" s="111">
        <v>102.2</v>
      </c>
      <c r="K176" s="159">
        <v>45</v>
      </c>
      <c r="L176" s="111">
        <v>1076604.8600000001</v>
      </c>
      <c r="M176" s="108"/>
      <c r="N176" s="108"/>
      <c r="O176" s="108"/>
      <c r="P176" s="124">
        <v>1076604.8600000001</v>
      </c>
      <c r="Q176" s="108" t="s">
        <v>61</v>
      </c>
      <c r="R176" s="112">
        <f t="shared" si="13"/>
        <v>1447.438639419199</v>
      </c>
      <c r="S176" s="120">
        <v>6731.14</v>
      </c>
      <c r="T176" s="182" t="s">
        <v>108</v>
      </c>
      <c r="U176" s="12"/>
      <c r="V176" s="45"/>
      <c r="W176" s="46"/>
      <c r="X176" s="42"/>
      <c r="Y176" s="42"/>
    </row>
    <row r="177" spans="1:25" s="47" customFormat="1" ht="21" customHeight="1" x14ac:dyDescent="0.25">
      <c r="A177" s="105" t="s">
        <v>916</v>
      </c>
      <c r="B177" s="109" t="s">
        <v>235</v>
      </c>
      <c r="C177" s="106">
        <v>1964</v>
      </c>
      <c r="D177" s="110" t="s">
        <v>61</v>
      </c>
      <c r="E177" s="110" t="s">
        <v>59</v>
      </c>
      <c r="F177" s="110">
        <v>2</v>
      </c>
      <c r="G177" s="110">
        <v>2</v>
      </c>
      <c r="H177" s="111">
        <v>764.5</v>
      </c>
      <c r="I177" s="111">
        <v>466.3</v>
      </c>
      <c r="J177" s="111">
        <v>429.6</v>
      </c>
      <c r="K177" s="159">
        <v>28</v>
      </c>
      <c r="L177" s="111">
        <v>1065746.5</v>
      </c>
      <c r="M177" s="108"/>
      <c r="N177" s="108"/>
      <c r="O177" s="108"/>
      <c r="P177" s="124">
        <v>1065746.5</v>
      </c>
      <c r="Q177" s="108" t="s">
        <v>61</v>
      </c>
      <c r="R177" s="112">
        <f t="shared" si="13"/>
        <v>1394.0438194898627</v>
      </c>
      <c r="S177" s="120">
        <v>6731.14</v>
      </c>
      <c r="T177" s="182" t="s">
        <v>108</v>
      </c>
      <c r="U177" s="12"/>
      <c r="V177" s="45"/>
      <c r="W177" s="46"/>
      <c r="X177" s="42"/>
      <c r="Y177" s="42"/>
    </row>
    <row r="178" spans="1:25" s="47" customFormat="1" ht="21" customHeight="1" x14ac:dyDescent="0.25">
      <c r="A178" s="105" t="s">
        <v>917</v>
      </c>
      <c r="B178" s="109" t="s">
        <v>236</v>
      </c>
      <c r="C178" s="106">
        <v>1968</v>
      </c>
      <c r="D178" s="110" t="s">
        <v>61</v>
      </c>
      <c r="E178" s="110" t="s">
        <v>59</v>
      </c>
      <c r="F178" s="110">
        <v>2</v>
      </c>
      <c r="G178" s="110">
        <v>2</v>
      </c>
      <c r="H178" s="111">
        <v>752.2</v>
      </c>
      <c r="I178" s="111">
        <v>458</v>
      </c>
      <c r="J178" s="111">
        <v>332.3</v>
      </c>
      <c r="K178" s="159">
        <v>27</v>
      </c>
      <c r="L178" s="111">
        <v>1040407.18</v>
      </c>
      <c r="M178" s="108"/>
      <c r="N178" s="108"/>
      <c r="O178" s="108"/>
      <c r="P178" s="124">
        <v>1040407.18</v>
      </c>
      <c r="Q178" s="108" t="s">
        <v>61</v>
      </c>
      <c r="R178" s="112">
        <f t="shared" si="13"/>
        <v>1383.1523265089072</v>
      </c>
      <c r="S178" s="120">
        <v>6731.14</v>
      </c>
      <c r="T178" s="182" t="s">
        <v>108</v>
      </c>
      <c r="U178" s="12"/>
      <c r="V178" s="45"/>
      <c r="W178" s="46"/>
      <c r="X178" s="42"/>
      <c r="Y178" s="42"/>
    </row>
    <row r="179" spans="1:25" s="47" customFormat="1" ht="21" customHeight="1" x14ac:dyDescent="0.25">
      <c r="A179" s="105" t="s">
        <v>918</v>
      </c>
      <c r="B179" s="109" t="s">
        <v>237</v>
      </c>
      <c r="C179" s="106">
        <v>1970</v>
      </c>
      <c r="D179" s="110" t="s">
        <v>61</v>
      </c>
      <c r="E179" s="110" t="s">
        <v>59</v>
      </c>
      <c r="F179" s="110">
        <v>2</v>
      </c>
      <c r="G179" s="110">
        <v>2</v>
      </c>
      <c r="H179" s="111">
        <v>568.5</v>
      </c>
      <c r="I179" s="111">
        <v>522</v>
      </c>
      <c r="J179" s="111">
        <v>416</v>
      </c>
      <c r="K179" s="159">
        <v>28</v>
      </c>
      <c r="L179" s="111">
        <v>953733.58</v>
      </c>
      <c r="M179" s="108"/>
      <c r="N179" s="108"/>
      <c r="O179" s="108"/>
      <c r="P179" s="124">
        <v>953733.58</v>
      </c>
      <c r="Q179" s="108" t="s">
        <v>61</v>
      </c>
      <c r="R179" s="112">
        <f t="shared" si="13"/>
        <v>1677.6316270888301</v>
      </c>
      <c r="S179" s="120">
        <v>6731.14</v>
      </c>
      <c r="T179" s="182" t="s">
        <v>108</v>
      </c>
      <c r="U179" s="12"/>
      <c r="V179" s="45"/>
      <c r="W179" s="46"/>
      <c r="X179" s="42"/>
      <c r="Y179" s="42"/>
    </row>
    <row r="180" spans="1:25" s="47" customFormat="1" ht="21" customHeight="1" x14ac:dyDescent="0.25">
      <c r="A180" s="105" t="s">
        <v>919</v>
      </c>
      <c r="B180" s="109" t="s">
        <v>238</v>
      </c>
      <c r="C180" s="106">
        <v>1973</v>
      </c>
      <c r="D180" s="110" t="s">
        <v>61</v>
      </c>
      <c r="E180" s="110" t="s">
        <v>59</v>
      </c>
      <c r="F180" s="110">
        <v>2</v>
      </c>
      <c r="G180" s="110">
        <v>2</v>
      </c>
      <c r="H180" s="111">
        <v>570.29999999999995</v>
      </c>
      <c r="I180" s="111">
        <v>526.1</v>
      </c>
      <c r="J180" s="111">
        <v>526.1</v>
      </c>
      <c r="K180" s="159">
        <v>23</v>
      </c>
      <c r="L180" s="111">
        <v>1152606.3</v>
      </c>
      <c r="M180" s="108"/>
      <c r="N180" s="108"/>
      <c r="O180" s="108"/>
      <c r="P180" s="111">
        <v>1152606.3</v>
      </c>
      <c r="Q180" s="108" t="s">
        <v>61</v>
      </c>
      <c r="R180" s="112">
        <f t="shared" si="13"/>
        <v>2021.0526038926882</v>
      </c>
      <c r="S180" s="120">
        <v>6731.14</v>
      </c>
      <c r="T180" s="182" t="s">
        <v>108</v>
      </c>
      <c r="U180" s="12"/>
      <c r="V180" s="45"/>
      <c r="W180" s="46"/>
      <c r="X180" s="42"/>
      <c r="Y180" s="42"/>
    </row>
    <row r="181" spans="1:25" s="47" customFormat="1" ht="21" customHeight="1" x14ac:dyDescent="0.25">
      <c r="A181" s="105" t="s">
        <v>920</v>
      </c>
      <c r="B181" s="109" t="s">
        <v>239</v>
      </c>
      <c r="C181" s="106">
        <v>1987</v>
      </c>
      <c r="D181" s="110" t="s">
        <v>61</v>
      </c>
      <c r="E181" s="110" t="s">
        <v>76</v>
      </c>
      <c r="F181" s="110">
        <v>5</v>
      </c>
      <c r="G181" s="110">
        <v>2</v>
      </c>
      <c r="H181" s="111">
        <v>4812.8</v>
      </c>
      <c r="I181" s="111">
        <v>4021.4</v>
      </c>
      <c r="J181" s="111">
        <v>3562.5</v>
      </c>
      <c r="K181" s="159">
        <v>201</v>
      </c>
      <c r="L181" s="111">
        <v>1335860.3</v>
      </c>
      <c r="M181" s="108"/>
      <c r="N181" s="108"/>
      <c r="O181" s="108"/>
      <c r="P181" s="111">
        <v>1335860.3</v>
      </c>
      <c r="Q181" s="108" t="s">
        <v>61</v>
      </c>
      <c r="R181" s="112">
        <f t="shared" si="13"/>
        <v>277.56405834441489</v>
      </c>
      <c r="S181" s="120">
        <v>6731.14</v>
      </c>
      <c r="T181" s="182" t="s">
        <v>108</v>
      </c>
      <c r="U181" s="12"/>
      <c r="V181" s="45"/>
      <c r="W181" s="46"/>
      <c r="X181" s="42"/>
      <c r="Y181" s="42"/>
    </row>
    <row r="182" spans="1:25" s="47" customFormat="1" ht="21" customHeight="1" x14ac:dyDescent="0.25">
      <c r="A182" s="105" t="s">
        <v>921</v>
      </c>
      <c r="B182" s="109" t="s">
        <v>240</v>
      </c>
      <c r="C182" s="106">
        <v>1940</v>
      </c>
      <c r="D182" s="110" t="s">
        <v>61</v>
      </c>
      <c r="E182" s="110" t="s">
        <v>59</v>
      </c>
      <c r="F182" s="110">
        <v>2</v>
      </c>
      <c r="G182" s="110">
        <v>2</v>
      </c>
      <c r="H182" s="111">
        <v>729.8</v>
      </c>
      <c r="I182" s="111">
        <v>656.9</v>
      </c>
      <c r="J182" s="111">
        <v>560</v>
      </c>
      <c r="K182" s="159">
        <v>38</v>
      </c>
      <c r="L182" s="111">
        <v>1035163.26</v>
      </c>
      <c r="M182" s="108"/>
      <c r="N182" s="108"/>
      <c r="O182" s="108"/>
      <c r="P182" s="111">
        <v>1035163.26</v>
      </c>
      <c r="Q182" s="108" t="s">
        <v>61</v>
      </c>
      <c r="R182" s="112">
        <f t="shared" si="13"/>
        <v>1418.420471362017</v>
      </c>
      <c r="S182" s="120">
        <v>6731.14</v>
      </c>
      <c r="T182" s="182" t="s">
        <v>108</v>
      </c>
      <c r="U182" s="12"/>
      <c r="V182" s="45"/>
      <c r="W182" s="46"/>
      <c r="X182" s="42"/>
      <c r="Y182" s="42"/>
    </row>
    <row r="183" spans="1:25" s="47" customFormat="1" ht="21" customHeight="1" x14ac:dyDescent="0.25">
      <c r="A183" s="105" t="s">
        <v>922</v>
      </c>
      <c r="B183" s="109" t="s">
        <v>241</v>
      </c>
      <c r="C183" s="106">
        <v>1978</v>
      </c>
      <c r="D183" s="110" t="s">
        <v>61</v>
      </c>
      <c r="E183" s="110" t="s">
        <v>76</v>
      </c>
      <c r="F183" s="110">
        <v>5</v>
      </c>
      <c r="G183" s="110">
        <v>5</v>
      </c>
      <c r="H183" s="111">
        <v>4064.2</v>
      </c>
      <c r="I183" s="111">
        <v>3570.7</v>
      </c>
      <c r="J183" s="111">
        <v>3440.3</v>
      </c>
      <c r="K183" s="159">
        <v>162</v>
      </c>
      <c r="L183" s="111">
        <v>548811.57999999996</v>
      </c>
      <c r="M183" s="108"/>
      <c r="N183" s="108"/>
      <c r="O183" s="108"/>
      <c r="P183" s="111">
        <v>548811.57999999996</v>
      </c>
      <c r="Q183" s="108" t="s">
        <v>61</v>
      </c>
      <c r="R183" s="112">
        <f t="shared" si="13"/>
        <v>135.03557403671078</v>
      </c>
      <c r="S183" s="120">
        <v>6731.14</v>
      </c>
      <c r="T183" s="182" t="s">
        <v>108</v>
      </c>
      <c r="U183" s="12"/>
      <c r="V183" s="45"/>
      <c r="W183" s="46"/>
      <c r="X183" s="42"/>
      <c r="Y183" s="42"/>
    </row>
    <row r="184" spans="1:25" s="47" customFormat="1" ht="21" customHeight="1" x14ac:dyDescent="0.25">
      <c r="A184" s="105" t="s">
        <v>923</v>
      </c>
      <c r="B184" s="109" t="s">
        <v>242</v>
      </c>
      <c r="C184" s="106">
        <v>1983</v>
      </c>
      <c r="D184" s="110" t="s">
        <v>61</v>
      </c>
      <c r="E184" s="110" t="s">
        <v>76</v>
      </c>
      <c r="F184" s="110">
        <v>5</v>
      </c>
      <c r="G184" s="110">
        <v>5</v>
      </c>
      <c r="H184" s="111">
        <v>4039.3</v>
      </c>
      <c r="I184" s="111">
        <v>3545.8</v>
      </c>
      <c r="J184" s="111">
        <v>3145.1</v>
      </c>
      <c r="K184" s="159">
        <v>190</v>
      </c>
      <c r="L184" s="111">
        <v>251412.82</v>
      </c>
      <c r="M184" s="108"/>
      <c r="N184" s="108"/>
      <c r="O184" s="108"/>
      <c r="P184" s="111">
        <v>251412.82</v>
      </c>
      <c r="Q184" s="108" t="s">
        <v>61</v>
      </c>
      <c r="R184" s="112">
        <f t="shared" si="13"/>
        <v>62.241680489193669</v>
      </c>
      <c r="S184" s="120">
        <v>6731.14</v>
      </c>
      <c r="T184" s="182" t="s">
        <v>108</v>
      </c>
      <c r="U184" s="12"/>
      <c r="V184" s="45"/>
      <c r="W184" s="46"/>
      <c r="X184" s="42"/>
      <c r="Y184" s="42"/>
    </row>
    <row r="185" spans="1:25" s="47" customFormat="1" ht="21" customHeight="1" x14ac:dyDescent="0.25">
      <c r="A185" s="105" t="s">
        <v>924</v>
      </c>
      <c r="B185" s="109" t="s">
        <v>243</v>
      </c>
      <c r="C185" s="106">
        <v>1969</v>
      </c>
      <c r="D185" s="110" t="s">
        <v>61</v>
      </c>
      <c r="E185" s="110" t="s">
        <v>59</v>
      </c>
      <c r="F185" s="110">
        <v>2</v>
      </c>
      <c r="G185" s="110">
        <v>2</v>
      </c>
      <c r="H185" s="111">
        <v>571.1</v>
      </c>
      <c r="I185" s="111">
        <v>521.6</v>
      </c>
      <c r="J185" s="111">
        <v>441.2</v>
      </c>
      <c r="K185" s="159">
        <v>33</v>
      </c>
      <c r="L185" s="111">
        <v>1068526.58</v>
      </c>
      <c r="M185" s="108"/>
      <c r="N185" s="108"/>
      <c r="O185" s="108"/>
      <c r="P185" s="111">
        <v>1068526.58</v>
      </c>
      <c r="Q185" s="108" t="s">
        <v>61</v>
      </c>
      <c r="R185" s="112">
        <f t="shared" si="13"/>
        <v>1870.99733846962</v>
      </c>
      <c r="S185" s="120">
        <v>6731.14</v>
      </c>
      <c r="T185" s="182" t="s">
        <v>108</v>
      </c>
      <c r="U185" s="12"/>
      <c r="V185" s="45"/>
      <c r="W185" s="46"/>
      <c r="X185" s="42"/>
      <c r="Y185" s="42"/>
    </row>
    <row r="186" spans="1:25" s="47" customFormat="1" ht="21" customHeight="1" x14ac:dyDescent="0.25">
      <c r="A186" s="105" t="s">
        <v>925</v>
      </c>
      <c r="B186" s="109" t="s">
        <v>244</v>
      </c>
      <c r="C186" s="106">
        <v>1973</v>
      </c>
      <c r="D186" s="110" t="s">
        <v>61</v>
      </c>
      <c r="E186" s="110" t="s">
        <v>76</v>
      </c>
      <c r="F186" s="110">
        <v>5</v>
      </c>
      <c r="G186" s="110">
        <v>6</v>
      </c>
      <c r="H186" s="111">
        <v>4741.8</v>
      </c>
      <c r="I186" s="111">
        <v>3226.7</v>
      </c>
      <c r="J186" s="111">
        <v>2787.4</v>
      </c>
      <c r="K186" s="159">
        <v>201</v>
      </c>
      <c r="L186" s="111">
        <v>1062367.0900000001</v>
      </c>
      <c r="M186" s="108"/>
      <c r="N186" s="108"/>
      <c r="O186" s="108"/>
      <c r="P186" s="111">
        <v>1062367.0900000001</v>
      </c>
      <c r="Q186" s="108" t="s">
        <v>61</v>
      </c>
      <c r="R186" s="112">
        <f t="shared" si="13"/>
        <v>224.04299843941121</v>
      </c>
      <c r="S186" s="120">
        <v>6731.14</v>
      </c>
      <c r="T186" s="182" t="s">
        <v>108</v>
      </c>
      <c r="U186" s="12"/>
      <c r="V186" s="45"/>
      <c r="W186" s="46"/>
      <c r="X186" s="42"/>
      <c r="Y186" s="42"/>
    </row>
    <row r="187" spans="1:25" s="47" customFormat="1" ht="21" customHeight="1" x14ac:dyDescent="0.25">
      <c r="A187" s="105" t="s">
        <v>926</v>
      </c>
      <c r="B187" s="109" t="s">
        <v>245</v>
      </c>
      <c r="C187" s="106">
        <v>1969</v>
      </c>
      <c r="D187" s="110" t="s">
        <v>61</v>
      </c>
      <c r="E187" s="110" t="s">
        <v>76</v>
      </c>
      <c r="F187" s="110">
        <v>5</v>
      </c>
      <c r="G187" s="110">
        <v>3</v>
      </c>
      <c r="H187" s="111">
        <v>2034.8</v>
      </c>
      <c r="I187" s="111">
        <v>1345.7</v>
      </c>
      <c r="J187" s="111">
        <v>864.4</v>
      </c>
      <c r="K187" s="159">
        <v>95</v>
      </c>
      <c r="L187" s="111">
        <v>692632.86</v>
      </c>
      <c r="M187" s="108"/>
      <c r="N187" s="108"/>
      <c r="O187" s="108"/>
      <c r="P187" s="111">
        <v>692632.86</v>
      </c>
      <c r="Q187" s="108" t="s">
        <v>61</v>
      </c>
      <c r="R187" s="112">
        <f t="shared" si="13"/>
        <v>340.39358167878908</v>
      </c>
      <c r="S187" s="120">
        <v>6731.14</v>
      </c>
      <c r="T187" s="182" t="s">
        <v>108</v>
      </c>
      <c r="U187" s="12"/>
      <c r="V187" s="45"/>
      <c r="W187" s="46"/>
      <c r="X187" s="42"/>
      <c r="Y187" s="42"/>
    </row>
    <row r="188" spans="1:25" s="47" customFormat="1" ht="21" customHeight="1" x14ac:dyDescent="0.25">
      <c r="A188" s="105" t="s">
        <v>927</v>
      </c>
      <c r="B188" s="109" t="s">
        <v>246</v>
      </c>
      <c r="C188" s="106">
        <v>1973</v>
      </c>
      <c r="D188" s="110" t="s">
        <v>61</v>
      </c>
      <c r="E188" s="110" t="s">
        <v>60</v>
      </c>
      <c r="F188" s="110">
        <v>2</v>
      </c>
      <c r="G188" s="110">
        <v>2</v>
      </c>
      <c r="H188" s="111">
        <v>219.8</v>
      </c>
      <c r="I188" s="111">
        <v>162.30000000000001</v>
      </c>
      <c r="J188" s="111">
        <v>162.30000000000001</v>
      </c>
      <c r="K188" s="159">
        <v>10</v>
      </c>
      <c r="L188" s="111">
        <v>461679.85</v>
      </c>
      <c r="M188" s="108"/>
      <c r="N188" s="108"/>
      <c r="O188" s="108"/>
      <c r="P188" s="111">
        <v>461679.85</v>
      </c>
      <c r="Q188" s="108" t="s">
        <v>61</v>
      </c>
      <c r="R188" s="112">
        <f t="shared" si="13"/>
        <v>2100.4542766151044</v>
      </c>
      <c r="S188" s="120">
        <v>6731.14</v>
      </c>
      <c r="T188" s="182" t="s">
        <v>108</v>
      </c>
      <c r="U188" s="12"/>
      <c r="V188" s="45"/>
      <c r="W188" s="46"/>
      <c r="X188" s="42"/>
      <c r="Y188" s="42"/>
    </row>
    <row r="189" spans="1:25" s="47" customFormat="1" ht="21" customHeight="1" x14ac:dyDescent="0.25">
      <c r="A189" s="105" t="s">
        <v>928</v>
      </c>
      <c r="B189" s="109" t="s">
        <v>247</v>
      </c>
      <c r="C189" s="106">
        <v>1970</v>
      </c>
      <c r="D189" s="110" t="s">
        <v>61</v>
      </c>
      <c r="E189" s="110" t="s">
        <v>60</v>
      </c>
      <c r="F189" s="110">
        <v>2</v>
      </c>
      <c r="G189" s="110">
        <v>2</v>
      </c>
      <c r="H189" s="111">
        <v>318.5</v>
      </c>
      <c r="I189" s="111">
        <v>209.1</v>
      </c>
      <c r="J189" s="111">
        <v>139.30000000000001</v>
      </c>
      <c r="K189" s="159">
        <v>7</v>
      </c>
      <c r="L189" s="111">
        <v>436397.17</v>
      </c>
      <c r="M189" s="108"/>
      <c r="N189" s="108"/>
      <c r="O189" s="108"/>
      <c r="P189" s="111">
        <v>436397.17</v>
      </c>
      <c r="Q189" s="108" t="s">
        <v>61</v>
      </c>
      <c r="R189" s="112">
        <f t="shared" si="13"/>
        <v>1370.1637990580848</v>
      </c>
      <c r="S189" s="120">
        <v>6731.14</v>
      </c>
      <c r="T189" s="182" t="s">
        <v>108</v>
      </c>
      <c r="U189" s="12"/>
      <c r="V189" s="45"/>
      <c r="W189" s="46"/>
      <c r="X189" s="42"/>
      <c r="Y189" s="42"/>
    </row>
    <row r="190" spans="1:25" s="47" customFormat="1" ht="21" customHeight="1" x14ac:dyDescent="0.25">
      <c r="A190" s="105" t="s">
        <v>929</v>
      </c>
      <c r="B190" s="109" t="s">
        <v>248</v>
      </c>
      <c r="C190" s="106">
        <v>1957</v>
      </c>
      <c r="D190" s="110" t="s">
        <v>61</v>
      </c>
      <c r="E190" s="110" t="s">
        <v>60</v>
      </c>
      <c r="F190" s="110">
        <v>2</v>
      </c>
      <c r="G190" s="110">
        <v>2</v>
      </c>
      <c r="H190" s="111">
        <v>247.5</v>
      </c>
      <c r="I190" s="111">
        <v>168.8</v>
      </c>
      <c r="J190" s="111">
        <v>168.8</v>
      </c>
      <c r="K190" s="159">
        <v>5</v>
      </c>
      <c r="L190" s="111">
        <v>553954.54</v>
      </c>
      <c r="M190" s="108"/>
      <c r="N190" s="108"/>
      <c r="O190" s="108"/>
      <c r="P190" s="111">
        <v>553954.54</v>
      </c>
      <c r="Q190" s="108" t="s">
        <v>61</v>
      </c>
      <c r="R190" s="112">
        <f t="shared" si="13"/>
        <v>2238.2001616161619</v>
      </c>
      <c r="S190" s="120">
        <v>6731.14</v>
      </c>
      <c r="T190" s="182" t="s">
        <v>108</v>
      </c>
      <c r="U190" s="12"/>
      <c r="V190" s="45"/>
      <c r="W190" s="46"/>
      <c r="X190" s="42"/>
      <c r="Y190" s="42"/>
    </row>
    <row r="191" spans="1:25" s="47" customFormat="1" ht="21" customHeight="1" x14ac:dyDescent="0.25">
      <c r="A191" s="105" t="s">
        <v>930</v>
      </c>
      <c r="B191" s="109" t="s">
        <v>249</v>
      </c>
      <c r="C191" s="106">
        <v>1958</v>
      </c>
      <c r="D191" s="110" t="s">
        <v>61</v>
      </c>
      <c r="E191" s="110" t="s">
        <v>59</v>
      </c>
      <c r="F191" s="110">
        <v>2</v>
      </c>
      <c r="G191" s="110">
        <v>2</v>
      </c>
      <c r="H191" s="111">
        <v>435.8</v>
      </c>
      <c r="I191" s="111">
        <v>283.2</v>
      </c>
      <c r="J191" s="111">
        <v>283.2</v>
      </c>
      <c r="K191" s="159">
        <v>14</v>
      </c>
      <c r="L191" s="111">
        <v>853926.41</v>
      </c>
      <c r="M191" s="108"/>
      <c r="N191" s="108"/>
      <c r="O191" s="108"/>
      <c r="P191" s="111">
        <v>853926.41</v>
      </c>
      <c r="Q191" s="108" t="s">
        <v>61</v>
      </c>
      <c r="R191" s="112">
        <f t="shared" si="13"/>
        <v>1959.4456402019275</v>
      </c>
      <c r="S191" s="120">
        <v>6731.14</v>
      </c>
      <c r="T191" s="182" t="s">
        <v>108</v>
      </c>
      <c r="U191" s="12"/>
      <c r="V191" s="45"/>
      <c r="W191" s="46"/>
      <c r="X191" s="42"/>
      <c r="Y191" s="42"/>
    </row>
    <row r="192" spans="1:25" s="47" customFormat="1" ht="21" customHeight="1" x14ac:dyDescent="0.25">
      <c r="A192" s="105" t="s">
        <v>931</v>
      </c>
      <c r="B192" s="109" t="s">
        <v>250</v>
      </c>
      <c r="C192" s="106">
        <v>1954</v>
      </c>
      <c r="D192" s="110" t="s">
        <v>61</v>
      </c>
      <c r="E192" s="110" t="s">
        <v>59</v>
      </c>
      <c r="F192" s="110">
        <v>2</v>
      </c>
      <c r="G192" s="110">
        <v>2</v>
      </c>
      <c r="H192" s="111">
        <v>376.4</v>
      </c>
      <c r="I192" s="111">
        <v>262.39999999999998</v>
      </c>
      <c r="J192" s="111">
        <v>120.2</v>
      </c>
      <c r="K192" s="159">
        <v>18</v>
      </c>
      <c r="L192" s="111">
        <v>814086.7</v>
      </c>
      <c r="M192" s="108"/>
      <c r="N192" s="108"/>
      <c r="O192" s="108"/>
      <c r="P192" s="111">
        <v>814086.7</v>
      </c>
      <c r="Q192" s="108" t="s">
        <v>61</v>
      </c>
      <c r="R192" s="112">
        <f t="shared" si="13"/>
        <v>2162.8233262486715</v>
      </c>
      <c r="S192" s="120">
        <v>6731.14</v>
      </c>
      <c r="T192" s="182" t="s">
        <v>108</v>
      </c>
      <c r="U192" s="12"/>
      <c r="V192" s="45"/>
      <c r="W192" s="46"/>
      <c r="X192" s="42"/>
      <c r="Y192" s="42"/>
    </row>
    <row r="193" spans="1:25" s="47" customFormat="1" ht="21" customHeight="1" x14ac:dyDescent="0.25">
      <c r="A193" s="105" t="s">
        <v>932</v>
      </c>
      <c r="B193" s="109" t="s">
        <v>253</v>
      </c>
      <c r="C193" s="106">
        <v>1954</v>
      </c>
      <c r="D193" s="110" t="s">
        <v>61</v>
      </c>
      <c r="E193" s="110" t="s">
        <v>59</v>
      </c>
      <c r="F193" s="110">
        <v>2</v>
      </c>
      <c r="G193" s="110">
        <v>3</v>
      </c>
      <c r="H193" s="111">
        <v>373.1</v>
      </c>
      <c r="I193" s="111">
        <v>261.2</v>
      </c>
      <c r="J193" s="111">
        <v>156.1</v>
      </c>
      <c r="K193" s="159">
        <v>15</v>
      </c>
      <c r="L193" s="111">
        <v>814250.7</v>
      </c>
      <c r="M193" s="108"/>
      <c r="N193" s="108"/>
      <c r="O193" s="108"/>
      <c r="P193" s="111">
        <v>814250.7</v>
      </c>
      <c r="Q193" s="108" t="s">
        <v>61</v>
      </c>
      <c r="R193" s="112">
        <f t="shared" si="13"/>
        <v>2182.3926561243634</v>
      </c>
      <c r="S193" s="120">
        <v>6731.14</v>
      </c>
      <c r="T193" s="182" t="s">
        <v>108</v>
      </c>
      <c r="U193" s="12"/>
      <c r="V193" s="45"/>
      <c r="W193" s="46"/>
      <c r="X193" s="42"/>
      <c r="Y193" s="42"/>
    </row>
    <row r="194" spans="1:25" s="47" customFormat="1" ht="21" customHeight="1" x14ac:dyDescent="0.25">
      <c r="A194" s="105" t="s">
        <v>933</v>
      </c>
      <c r="B194" s="109" t="s">
        <v>1416</v>
      </c>
      <c r="C194" s="106">
        <v>1955</v>
      </c>
      <c r="D194" s="110" t="s">
        <v>61</v>
      </c>
      <c r="E194" s="110" t="s">
        <v>59</v>
      </c>
      <c r="F194" s="110">
        <v>2</v>
      </c>
      <c r="G194" s="110">
        <v>2</v>
      </c>
      <c r="H194" s="111">
        <v>901</v>
      </c>
      <c r="I194" s="111">
        <v>831.8</v>
      </c>
      <c r="J194" s="111">
        <v>676.1</v>
      </c>
      <c r="K194" s="159">
        <v>25</v>
      </c>
      <c r="L194" s="111">
        <v>2038750.8</v>
      </c>
      <c r="M194" s="108"/>
      <c r="N194" s="108"/>
      <c r="O194" s="108"/>
      <c r="P194" s="111">
        <v>2038750.8</v>
      </c>
      <c r="Q194" s="108" t="s">
        <v>61</v>
      </c>
      <c r="R194" s="112">
        <f t="shared" si="13"/>
        <v>2262.7644839067702</v>
      </c>
      <c r="S194" s="120">
        <v>6731.14</v>
      </c>
      <c r="T194" s="182" t="s">
        <v>108</v>
      </c>
      <c r="U194" s="12"/>
      <c r="V194" s="45"/>
      <c r="W194" s="46"/>
      <c r="X194" s="42"/>
      <c r="Y194" s="42"/>
    </row>
    <row r="195" spans="1:25" s="47" customFormat="1" ht="21" customHeight="1" x14ac:dyDescent="0.25">
      <c r="A195" s="105" t="s">
        <v>934</v>
      </c>
      <c r="B195" s="109" t="s">
        <v>1417</v>
      </c>
      <c r="C195" s="106">
        <v>1956</v>
      </c>
      <c r="D195" s="110" t="s">
        <v>61</v>
      </c>
      <c r="E195" s="110" t="s">
        <v>304</v>
      </c>
      <c r="F195" s="110">
        <v>2</v>
      </c>
      <c r="G195" s="110">
        <v>3</v>
      </c>
      <c r="H195" s="111">
        <v>611.5</v>
      </c>
      <c r="I195" s="111">
        <v>566.5</v>
      </c>
      <c r="J195" s="111">
        <v>446.6</v>
      </c>
      <c r="K195" s="159">
        <v>19</v>
      </c>
      <c r="L195" s="111">
        <v>1218628.3600000001</v>
      </c>
      <c r="M195" s="108"/>
      <c r="N195" s="108"/>
      <c r="O195" s="108"/>
      <c r="P195" s="111">
        <v>1218628.3600000001</v>
      </c>
      <c r="Q195" s="108" t="s">
        <v>61</v>
      </c>
      <c r="R195" s="112">
        <f t="shared" si="13"/>
        <v>1992.8509566639414</v>
      </c>
      <c r="S195" s="120">
        <v>6731.14</v>
      </c>
      <c r="T195" s="182" t="s">
        <v>108</v>
      </c>
      <c r="U195" s="12"/>
      <c r="V195" s="45"/>
      <c r="W195" s="46"/>
      <c r="X195" s="42"/>
      <c r="Y195" s="42"/>
    </row>
    <row r="196" spans="1:25" s="47" customFormat="1" ht="21" customHeight="1" x14ac:dyDescent="0.25">
      <c r="A196" s="105" t="s">
        <v>935</v>
      </c>
      <c r="B196" s="109" t="s">
        <v>1418</v>
      </c>
      <c r="C196" s="106">
        <v>1969</v>
      </c>
      <c r="D196" s="110"/>
      <c r="E196" s="110" t="s">
        <v>59</v>
      </c>
      <c r="F196" s="110">
        <v>2</v>
      </c>
      <c r="G196" s="110">
        <v>2</v>
      </c>
      <c r="H196" s="111">
        <v>962</v>
      </c>
      <c r="I196" s="111">
        <v>887.9</v>
      </c>
      <c r="J196" s="111">
        <v>611.1</v>
      </c>
      <c r="K196" s="159">
        <v>46</v>
      </c>
      <c r="L196" s="111">
        <v>1365047.19</v>
      </c>
      <c r="M196" s="108"/>
      <c r="N196" s="108"/>
      <c r="O196" s="108"/>
      <c r="P196" s="111">
        <v>1365047.19</v>
      </c>
      <c r="Q196" s="108"/>
      <c r="R196" s="112">
        <f t="shared" si="13"/>
        <v>1418.9679729729728</v>
      </c>
      <c r="S196" s="120">
        <v>6731.14</v>
      </c>
      <c r="T196" s="182" t="s">
        <v>108</v>
      </c>
      <c r="U196" s="12"/>
      <c r="V196" s="45"/>
      <c r="W196" s="46"/>
      <c r="X196" s="42"/>
      <c r="Y196" s="42"/>
    </row>
    <row r="197" spans="1:25" s="47" customFormat="1" ht="21" customHeight="1" x14ac:dyDescent="0.25">
      <c r="A197" s="105" t="s">
        <v>936</v>
      </c>
      <c r="B197" s="109" t="s">
        <v>1419</v>
      </c>
      <c r="C197" s="106">
        <v>1955</v>
      </c>
      <c r="D197" s="110"/>
      <c r="E197" s="110" t="s">
        <v>59</v>
      </c>
      <c r="F197" s="110">
        <v>2</v>
      </c>
      <c r="G197" s="110">
        <v>2</v>
      </c>
      <c r="H197" s="111">
        <v>1443.1</v>
      </c>
      <c r="I197" s="111">
        <v>1329.1</v>
      </c>
      <c r="J197" s="111">
        <v>756.7</v>
      </c>
      <c r="K197" s="159">
        <v>41</v>
      </c>
      <c r="L197" s="111">
        <v>3167670.33</v>
      </c>
      <c r="M197" s="108"/>
      <c r="N197" s="108"/>
      <c r="O197" s="108"/>
      <c r="P197" s="111">
        <v>3167670.33</v>
      </c>
      <c r="Q197" s="108"/>
      <c r="R197" s="112">
        <f t="shared" si="13"/>
        <v>2195.0456170743541</v>
      </c>
      <c r="S197" s="120">
        <v>6731.14</v>
      </c>
      <c r="T197" s="182" t="s">
        <v>108</v>
      </c>
      <c r="U197" s="12"/>
      <c r="V197" s="45"/>
      <c r="W197" s="46"/>
      <c r="X197" s="42"/>
      <c r="Y197" s="42"/>
    </row>
    <row r="198" spans="1:25" s="47" customFormat="1" ht="21" customHeight="1" x14ac:dyDescent="0.25">
      <c r="A198" s="105" t="s">
        <v>937</v>
      </c>
      <c r="B198" s="109" t="s">
        <v>1420</v>
      </c>
      <c r="C198" s="106">
        <v>1956</v>
      </c>
      <c r="D198" s="110"/>
      <c r="E198" s="110" t="s">
        <v>76</v>
      </c>
      <c r="F198" s="110">
        <v>2</v>
      </c>
      <c r="G198" s="110">
        <v>2</v>
      </c>
      <c r="H198" s="111">
        <v>1478.4</v>
      </c>
      <c r="I198" s="111">
        <v>1359.8</v>
      </c>
      <c r="J198" s="111">
        <v>900.3</v>
      </c>
      <c r="K198" s="159">
        <v>39</v>
      </c>
      <c r="L198" s="111">
        <v>274203.7</v>
      </c>
      <c r="M198" s="107"/>
      <c r="N198" s="107"/>
      <c r="O198" s="107"/>
      <c r="P198" s="111">
        <v>274203.7</v>
      </c>
      <c r="Q198" s="108"/>
      <c r="R198" s="116">
        <f t="shared" si="13"/>
        <v>185.47328192640691</v>
      </c>
      <c r="S198" s="117">
        <v>6731.14</v>
      </c>
      <c r="T198" s="182" t="s">
        <v>123</v>
      </c>
      <c r="U198" s="12"/>
      <c r="V198" s="45"/>
      <c r="W198" s="46"/>
      <c r="X198" s="42"/>
      <c r="Y198" s="42"/>
    </row>
    <row r="199" spans="1:25" s="47" customFormat="1" ht="21" customHeight="1" x14ac:dyDescent="0.25">
      <c r="A199" s="105" t="s">
        <v>938</v>
      </c>
      <c r="B199" s="109" t="s">
        <v>1421</v>
      </c>
      <c r="C199" s="106">
        <v>1973</v>
      </c>
      <c r="D199" s="110"/>
      <c r="E199" s="110" t="s">
        <v>59</v>
      </c>
      <c r="F199" s="110">
        <v>2</v>
      </c>
      <c r="G199" s="110">
        <v>2</v>
      </c>
      <c r="H199" s="111">
        <v>987</v>
      </c>
      <c r="I199" s="111">
        <v>911.8</v>
      </c>
      <c r="J199" s="111">
        <v>838.1</v>
      </c>
      <c r="K199" s="159">
        <v>39</v>
      </c>
      <c r="L199" s="111">
        <v>209422.94</v>
      </c>
      <c r="M199" s="107"/>
      <c r="N199" s="107"/>
      <c r="O199" s="107"/>
      <c r="P199" s="111">
        <v>209422.94</v>
      </c>
      <c r="Q199" s="108"/>
      <c r="R199" s="116">
        <f t="shared" si="13"/>
        <v>212.18129685916921</v>
      </c>
      <c r="S199" s="117">
        <v>6731.14</v>
      </c>
      <c r="T199" s="182" t="s">
        <v>123</v>
      </c>
      <c r="U199" s="12"/>
      <c r="V199" s="45"/>
      <c r="W199" s="46"/>
      <c r="X199" s="42"/>
      <c r="Y199" s="42"/>
    </row>
    <row r="200" spans="1:25" s="47" customFormat="1" ht="21" customHeight="1" x14ac:dyDescent="0.25">
      <c r="A200" s="105" t="s">
        <v>939</v>
      </c>
      <c r="B200" s="109" t="s">
        <v>1422</v>
      </c>
      <c r="C200" s="106">
        <v>1951</v>
      </c>
      <c r="D200" s="110"/>
      <c r="E200" s="110" t="s">
        <v>76</v>
      </c>
      <c r="F200" s="110">
        <v>2</v>
      </c>
      <c r="G200" s="110">
        <v>2</v>
      </c>
      <c r="H200" s="111">
        <v>573.1</v>
      </c>
      <c r="I200" s="111">
        <v>522.5</v>
      </c>
      <c r="J200" s="111">
        <v>377.7</v>
      </c>
      <c r="K200" s="159">
        <v>23</v>
      </c>
      <c r="L200" s="111">
        <v>1202986.77</v>
      </c>
      <c r="M200" s="108"/>
      <c r="N200" s="108"/>
      <c r="O200" s="108"/>
      <c r="P200" s="111">
        <v>1202986.77</v>
      </c>
      <c r="Q200" s="108"/>
      <c r="R200" s="112">
        <f t="shared" si="13"/>
        <v>2099.0870179724307</v>
      </c>
      <c r="S200" s="120">
        <v>6731.14</v>
      </c>
      <c r="T200" s="182" t="s">
        <v>108</v>
      </c>
      <c r="U200" s="12"/>
      <c r="V200" s="45"/>
      <c r="W200" s="46"/>
      <c r="X200" s="42"/>
      <c r="Y200" s="42"/>
    </row>
    <row r="201" spans="1:25" s="47" customFormat="1" ht="21" customHeight="1" x14ac:dyDescent="0.25">
      <c r="A201" s="105" t="s">
        <v>940</v>
      </c>
      <c r="B201" s="109" t="s">
        <v>1423</v>
      </c>
      <c r="C201" s="106">
        <v>1950</v>
      </c>
      <c r="D201" s="110"/>
      <c r="E201" s="110" t="s">
        <v>59</v>
      </c>
      <c r="F201" s="110">
        <v>2</v>
      </c>
      <c r="G201" s="110">
        <v>2</v>
      </c>
      <c r="H201" s="111">
        <v>538.5</v>
      </c>
      <c r="I201" s="111">
        <v>506.7</v>
      </c>
      <c r="J201" s="111">
        <v>306.3</v>
      </c>
      <c r="K201" s="159">
        <v>33</v>
      </c>
      <c r="L201" s="111">
        <v>1086909.4099999999</v>
      </c>
      <c r="M201" s="108"/>
      <c r="N201" s="108"/>
      <c r="O201" s="108"/>
      <c r="P201" s="111">
        <v>1086909.4099999999</v>
      </c>
      <c r="Q201" s="108"/>
      <c r="R201" s="112">
        <f t="shared" si="13"/>
        <v>2018.4018755803156</v>
      </c>
      <c r="S201" s="120">
        <v>6731.14</v>
      </c>
      <c r="T201" s="182" t="s">
        <v>108</v>
      </c>
      <c r="U201" s="12"/>
      <c r="V201" s="45"/>
      <c r="W201" s="46"/>
      <c r="X201" s="42"/>
      <c r="Y201" s="42"/>
    </row>
    <row r="202" spans="1:25" s="47" customFormat="1" ht="21" customHeight="1" x14ac:dyDescent="0.25">
      <c r="A202" s="105" t="s">
        <v>941</v>
      </c>
      <c r="B202" s="109" t="s">
        <v>251</v>
      </c>
      <c r="C202" s="106">
        <v>1956</v>
      </c>
      <c r="D202" s="110"/>
      <c r="E202" s="110" t="s">
        <v>76</v>
      </c>
      <c r="F202" s="110">
        <v>2</v>
      </c>
      <c r="G202" s="110">
        <v>2</v>
      </c>
      <c r="H202" s="111">
        <v>848</v>
      </c>
      <c r="I202" s="111">
        <v>819.3</v>
      </c>
      <c r="J202" s="111">
        <v>740.3</v>
      </c>
      <c r="K202" s="159">
        <v>25</v>
      </c>
      <c r="L202" s="111">
        <v>860923.16</v>
      </c>
      <c r="M202" s="108"/>
      <c r="N202" s="108"/>
      <c r="O202" s="108"/>
      <c r="P202" s="111">
        <v>860923.16</v>
      </c>
      <c r="Q202" s="108"/>
      <c r="R202" s="112">
        <f t="shared" si="13"/>
        <v>1015.2395754716981</v>
      </c>
      <c r="S202" s="120">
        <v>6731.14</v>
      </c>
      <c r="T202" s="182" t="s">
        <v>108</v>
      </c>
      <c r="U202" s="12"/>
      <c r="V202" s="45"/>
      <c r="W202" s="46"/>
      <c r="X202" s="42"/>
      <c r="Y202" s="42"/>
    </row>
    <row r="203" spans="1:25" s="47" customFormat="1" ht="21" customHeight="1" x14ac:dyDescent="0.25">
      <c r="A203" s="105" t="s">
        <v>942</v>
      </c>
      <c r="B203" s="109" t="s">
        <v>416</v>
      </c>
      <c r="C203" s="106">
        <v>1954</v>
      </c>
      <c r="D203" s="110"/>
      <c r="E203" s="110" t="s">
        <v>76</v>
      </c>
      <c r="F203" s="110">
        <v>2</v>
      </c>
      <c r="G203" s="110">
        <v>3</v>
      </c>
      <c r="H203" s="111">
        <v>1426.1</v>
      </c>
      <c r="I203" s="111">
        <v>1332.3</v>
      </c>
      <c r="J203" s="111">
        <v>1032.5999999999999</v>
      </c>
      <c r="K203" s="159">
        <v>56</v>
      </c>
      <c r="L203" s="111">
        <v>3418312.55</v>
      </c>
      <c r="M203" s="108"/>
      <c r="N203" s="108"/>
      <c r="O203" s="108"/>
      <c r="P203" s="111">
        <v>3418312.55</v>
      </c>
      <c r="Q203" s="108"/>
      <c r="R203" s="112">
        <f t="shared" si="13"/>
        <v>2396.9655353762009</v>
      </c>
      <c r="S203" s="120">
        <v>6731.14</v>
      </c>
      <c r="T203" s="182" t="s">
        <v>108</v>
      </c>
      <c r="U203" s="12"/>
      <c r="V203" s="45"/>
      <c r="W203" s="46"/>
      <c r="X203" s="42"/>
      <c r="Y203" s="42"/>
    </row>
    <row r="204" spans="1:25" s="47" customFormat="1" ht="21" customHeight="1" x14ac:dyDescent="0.25">
      <c r="A204" s="105" t="s">
        <v>943</v>
      </c>
      <c r="B204" s="109" t="s">
        <v>417</v>
      </c>
      <c r="C204" s="106">
        <v>1955</v>
      </c>
      <c r="D204" s="110"/>
      <c r="E204" s="110" t="s">
        <v>76</v>
      </c>
      <c r="F204" s="110">
        <v>2</v>
      </c>
      <c r="G204" s="110">
        <v>2</v>
      </c>
      <c r="H204" s="111">
        <v>873.6</v>
      </c>
      <c r="I204" s="111">
        <v>844.8</v>
      </c>
      <c r="J204" s="111">
        <v>542.5</v>
      </c>
      <c r="K204" s="159">
        <v>32</v>
      </c>
      <c r="L204" s="111">
        <v>2078993.5</v>
      </c>
      <c r="M204" s="108"/>
      <c r="N204" s="108"/>
      <c r="O204" s="108"/>
      <c r="P204" s="111">
        <v>2078993.5</v>
      </c>
      <c r="Q204" s="108"/>
      <c r="R204" s="112">
        <f t="shared" si="13"/>
        <v>2379.8002518315016</v>
      </c>
      <c r="S204" s="120">
        <v>6731.14</v>
      </c>
      <c r="T204" s="182" t="s">
        <v>108</v>
      </c>
      <c r="U204" s="12"/>
      <c r="V204" s="45"/>
      <c r="W204" s="46"/>
      <c r="X204" s="42"/>
      <c r="Y204" s="42"/>
    </row>
    <row r="205" spans="1:25" s="47" customFormat="1" ht="21" customHeight="1" x14ac:dyDescent="0.25">
      <c r="A205" s="105" t="s">
        <v>944</v>
      </c>
      <c r="B205" s="109" t="s">
        <v>731</v>
      </c>
      <c r="C205" s="106">
        <v>1974</v>
      </c>
      <c r="D205" s="110"/>
      <c r="E205" s="110" t="s">
        <v>59</v>
      </c>
      <c r="F205" s="110">
        <v>2</v>
      </c>
      <c r="G205" s="110">
        <v>1</v>
      </c>
      <c r="H205" s="111">
        <v>521.29999999999995</v>
      </c>
      <c r="I205" s="111">
        <v>54.2</v>
      </c>
      <c r="J205" s="111">
        <v>54.2</v>
      </c>
      <c r="K205" s="159">
        <v>34</v>
      </c>
      <c r="L205" s="111">
        <v>666926.6</v>
      </c>
      <c r="M205" s="108"/>
      <c r="N205" s="108"/>
      <c r="O205" s="108"/>
      <c r="P205" s="111">
        <v>666926.6</v>
      </c>
      <c r="Q205" s="108"/>
      <c r="R205" s="112">
        <f t="shared" si="13"/>
        <v>1279.3527719163631</v>
      </c>
      <c r="S205" s="120">
        <v>6731.14</v>
      </c>
      <c r="T205" s="182" t="s">
        <v>108</v>
      </c>
      <c r="U205" s="12"/>
      <c r="V205" s="45"/>
      <c r="W205" s="46"/>
      <c r="X205" s="42"/>
      <c r="Y205" s="42"/>
    </row>
    <row r="206" spans="1:25" s="47" customFormat="1" ht="21" customHeight="1" x14ac:dyDescent="0.25">
      <c r="A206" s="105" t="s">
        <v>945</v>
      </c>
      <c r="B206" s="109" t="s">
        <v>252</v>
      </c>
      <c r="C206" s="106">
        <v>1969</v>
      </c>
      <c r="D206" s="110" t="s">
        <v>61</v>
      </c>
      <c r="E206" s="110" t="s">
        <v>59</v>
      </c>
      <c r="F206" s="110">
        <v>2</v>
      </c>
      <c r="G206" s="110">
        <v>2</v>
      </c>
      <c r="H206" s="111">
        <v>550.9</v>
      </c>
      <c r="I206" s="111">
        <v>514.29999999999995</v>
      </c>
      <c r="J206" s="111">
        <v>173.9</v>
      </c>
      <c r="K206" s="159">
        <v>25</v>
      </c>
      <c r="L206" s="111">
        <v>220676</v>
      </c>
      <c r="M206" s="108"/>
      <c r="N206" s="108"/>
      <c r="O206" s="108"/>
      <c r="P206" s="111">
        <v>220676</v>
      </c>
      <c r="Q206" s="108" t="s">
        <v>61</v>
      </c>
      <c r="R206" s="112">
        <f t="shared" si="13"/>
        <v>400.57360682519516</v>
      </c>
      <c r="S206" s="120">
        <v>6731.14</v>
      </c>
      <c r="T206" s="182" t="s">
        <v>108</v>
      </c>
      <c r="U206" s="12"/>
      <c r="V206" s="45"/>
      <c r="W206" s="46"/>
      <c r="X206" s="42"/>
      <c r="Y206" s="42"/>
    </row>
    <row r="207" spans="1:25" s="47" customFormat="1" ht="21" customHeight="1" x14ac:dyDescent="0.25">
      <c r="A207" s="105"/>
      <c r="B207" s="132" t="s">
        <v>99</v>
      </c>
      <c r="C207" s="106"/>
      <c r="D207" s="110"/>
      <c r="E207" s="110"/>
      <c r="F207" s="110"/>
      <c r="G207" s="110"/>
      <c r="H207" s="107">
        <f>SUM(H208:H260)</f>
        <v>20405.48000000001</v>
      </c>
      <c r="I207" s="107">
        <f>SUM(I208:I260)</f>
        <v>13413.100000000004</v>
      </c>
      <c r="J207" s="107">
        <f>SUM(J208:J260)</f>
        <v>8549.2999999999993</v>
      </c>
      <c r="K207" s="144">
        <f>SUM(K208:K260)</f>
        <v>827</v>
      </c>
      <c r="L207" s="107">
        <f>SUM(L208:L260)</f>
        <v>30567072.710000005</v>
      </c>
      <c r="M207" s="108"/>
      <c r="N207" s="108"/>
      <c r="O207" s="108"/>
      <c r="P207" s="107">
        <f>SUM(P208:P260)</f>
        <v>30567072.710000005</v>
      </c>
      <c r="Q207" s="108"/>
      <c r="R207" s="112"/>
      <c r="S207" s="120"/>
      <c r="T207" s="182"/>
      <c r="U207" s="12"/>
      <c r="V207" s="45"/>
      <c r="W207" s="46"/>
      <c r="X207" s="42"/>
      <c r="Y207" s="42"/>
    </row>
    <row r="208" spans="1:25" s="47" customFormat="1" ht="21" customHeight="1" x14ac:dyDescent="0.25">
      <c r="A208" s="105" t="s">
        <v>946</v>
      </c>
      <c r="B208" s="137" t="s">
        <v>348</v>
      </c>
      <c r="C208" s="106">
        <v>1927</v>
      </c>
      <c r="D208" s="110"/>
      <c r="E208" s="110" t="s">
        <v>60</v>
      </c>
      <c r="F208" s="110">
        <v>1</v>
      </c>
      <c r="G208" s="110">
        <v>8</v>
      </c>
      <c r="H208" s="111">
        <v>424</v>
      </c>
      <c r="I208" s="111">
        <v>213.7</v>
      </c>
      <c r="J208" s="111">
        <v>176.4</v>
      </c>
      <c r="K208" s="159">
        <v>11</v>
      </c>
      <c r="L208" s="111">
        <v>1112567.3</v>
      </c>
      <c r="M208" s="110"/>
      <c r="N208" s="110"/>
      <c r="O208" s="110"/>
      <c r="P208" s="111">
        <v>1112567.3</v>
      </c>
      <c r="Q208" s="110"/>
      <c r="R208" s="112">
        <f t="shared" ref="R208:R242" si="14">AVERAGE(L208/H208)</f>
        <v>2623.9794811320758</v>
      </c>
      <c r="S208" s="120">
        <v>6731.14</v>
      </c>
      <c r="T208" s="182" t="s">
        <v>108</v>
      </c>
      <c r="U208" s="12"/>
      <c r="V208" s="45"/>
      <c r="W208" s="46"/>
      <c r="X208" s="42"/>
      <c r="Y208" s="42"/>
    </row>
    <row r="209" spans="1:25" s="47" customFormat="1" ht="21" customHeight="1" x14ac:dyDescent="0.25">
      <c r="A209" s="105" t="s">
        <v>947</v>
      </c>
      <c r="B209" s="137" t="s">
        <v>349</v>
      </c>
      <c r="C209" s="106">
        <v>1952</v>
      </c>
      <c r="D209" s="110"/>
      <c r="E209" s="110" t="s">
        <v>60</v>
      </c>
      <c r="F209" s="110">
        <v>2</v>
      </c>
      <c r="G209" s="110">
        <v>2</v>
      </c>
      <c r="H209" s="111">
        <v>510</v>
      </c>
      <c r="I209" s="111">
        <v>327.7</v>
      </c>
      <c r="J209" s="111">
        <v>76.900000000000006</v>
      </c>
      <c r="K209" s="159">
        <v>17</v>
      </c>
      <c r="L209" s="111">
        <v>867608</v>
      </c>
      <c r="M209" s="110"/>
      <c r="N209" s="110"/>
      <c r="O209" s="110"/>
      <c r="P209" s="111">
        <v>867608</v>
      </c>
      <c r="Q209" s="110"/>
      <c r="R209" s="112">
        <f t="shared" si="14"/>
        <v>1701.1921568627452</v>
      </c>
      <c r="S209" s="120">
        <v>6731.14</v>
      </c>
      <c r="T209" s="182" t="s">
        <v>108</v>
      </c>
      <c r="U209" s="12"/>
      <c r="V209" s="45"/>
      <c r="W209" s="46"/>
      <c r="X209" s="42"/>
      <c r="Y209" s="42"/>
    </row>
    <row r="210" spans="1:25" s="47" customFormat="1" ht="21" customHeight="1" x14ac:dyDescent="0.25">
      <c r="A210" s="105" t="s">
        <v>948</v>
      </c>
      <c r="B210" s="113" t="s">
        <v>350</v>
      </c>
      <c r="C210" s="106">
        <v>1929</v>
      </c>
      <c r="D210" s="110"/>
      <c r="E210" s="110" t="s">
        <v>60</v>
      </c>
      <c r="F210" s="110">
        <v>2</v>
      </c>
      <c r="G210" s="110">
        <v>2</v>
      </c>
      <c r="H210" s="111">
        <v>346.8</v>
      </c>
      <c r="I210" s="111">
        <v>232.1</v>
      </c>
      <c r="J210" s="111">
        <v>147</v>
      </c>
      <c r="K210" s="159">
        <v>11</v>
      </c>
      <c r="L210" s="111">
        <v>414252.79999999999</v>
      </c>
      <c r="M210" s="110"/>
      <c r="N210" s="110"/>
      <c r="O210" s="110"/>
      <c r="P210" s="111">
        <v>414252.79999999999</v>
      </c>
      <c r="Q210" s="110"/>
      <c r="R210" s="112">
        <f t="shared" si="14"/>
        <v>1194.5005767012688</v>
      </c>
      <c r="S210" s="120">
        <v>6731.14</v>
      </c>
      <c r="T210" s="182" t="s">
        <v>108</v>
      </c>
      <c r="U210" s="12"/>
      <c r="V210" s="45"/>
      <c r="W210" s="46"/>
      <c r="X210" s="42"/>
      <c r="Y210" s="42"/>
    </row>
    <row r="211" spans="1:25" s="47" customFormat="1" ht="21" customHeight="1" x14ac:dyDescent="0.25">
      <c r="A211" s="105" t="s">
        <v>949</v>
      </c>
      <c r="B211" s="113" t="s">
        <v>351</v>
      </c>
      <c r="C211" s="106">
        <v>1929</v>
      </c>
      <c r="D211" s="110"/>
      <c r="E211" s="110" t="s">
        <v>60</v>
      </c>
      <c r="F211" s="110">
        <v>2</v>
      </c>
      <c r="G211" s="110">
        <v>2</v>
      </c>
      <c r="H211" s="111">
        <v>236.7</v>
      </c>
      <c r="I211" s="111">
        <v>145.80000000000001</v>
      </c>
      <c r="J211" s="111">
        <v>125</v>
      </c>
      <c r="K211" s="159">
        <v>9</v>
      </c>
      <c r="L211" s="111">
        <v>745701</v>
      </c>
      <c r="M211" s="110"/>
      <c r="N211" s="110"/>
      <c r="O211" s="110"/>
      <c r="P211" s="111">
        <v>745701</v>
      </c>
      <c r="Q211" s="110"/>
      <c r="R211" s="112">
        <f t="shared" si="14"/>
        <v>3150.4055766793413</v>
      </c>
      <c r="S211" s="120">
        <v>6731.14</v>
      </c>
      <c r="T211" s="182" t="s">
        <v>108</v>
      </c>
      <c r="U211" s="12"/>
      <c r="V211" s="45"/>
      <c r="W211" s="46"/>
      <c r="X211" s="42"/>
      <c r="Y211" s="42"/>
    </row>
    <row r="212" spans="1:25" s="146" customFormat="1" ht="21" customHeight="1" x14ac:dyDescent="0.25">
      <c r="A212" s="105" t="s">
        <v>950</v>
      </c>
      <c r="B212" s="113" t="s">
        <v>352</v>
      </c>
      <c r="C212" s="106">
        <v>1946</v>
      </c>
      <c r="D212" s="110"/>
      <c r="E212" s="110" t="s">
        <v>59</v>
      </c>
      <c r="F212" s="110">
        <v>2</v>
      </c>
      <c r="G212" s="110">
        <v>2</v>
      </c>
      <c r="H212" s="111">
        <v>456</v>
      </c>
      <c r="I212" s="111">
        <v>309.8</v>
      </c>
      <c r="J212" s="111">
        <v>192.1</v>
      </c>
      <c r="K212" s="159">
        <v>20</v>
      </c>
      <c r="L212" s="111">
        <v>1214400</v>
      </c>
      <c r="M212" s="110"/>
      <c r="N212" s="110"/>
      <c r="O212" s="110"/>
      <c r="P212" s="111">
        <v>1214400</v>
      </c>
      <c r="Q212" s="110"/>
      <c r="R212" s="112">
        <f t="shared" si="14"/>
        <v>2663.1578947368421</v>
      </c>
      <c r="S212" s="120">
        <v>6731.14</v>
      </c>
      <c r="T212" s="182" t="s">
        <v>108</v>
      </c>
      <c r="U212" s="134"/>
      <c r="V212" s="135"/>
      <c r="W212" s="145"/>
      <c r="X212" s="143"/>
      <c r="Y212" s="143"/>
    </row>
    <row r="213" spans="1:25" s="47" customFormat="1" ht="21" customHeight="1" x14ac:dyDescent="0.25">
      <c r="A213" s="105" t="s">
        <v>951</v>
      </c>
      <c r="B213" s="109" t="s">
        <v>353</v>
      </c>
      <c r="C213" s="106">
        <v>1978</v>
      </c>
      <c r="D213" s="110"/>
      <c r="E213" s="110" t="s">
        <v>59</v>
      </c>
      <c r="F213" s="110">
        <v>2</v>
      </c>
      <c r="G213" s="110">
        <v>1</v>
      </c>
      <c r="H213" s="111">
        <v>456.5</v>
      </c>
      <c r="I213" s="111">
        <v>423.6</v>
      </c>
      <c r="J213" s="111">
        <v>120</v>
      </c>
      <c r="K213" s="159">
        <v>27</v>
      </c>
      <c r="L213" s="111">
        <v>821832.7</v>
      </c>
      <c r="M213" s="110"/>
      <c r="N213" s="110"/>
      <c r="O213" s="110"/>
      <c r="P213" s="111">
        <v>821832.7</v>
      </c>
      <c r="Q213" s="110"/>
      <c r="R213" s="112">
        <f t="shared" si="14"/>
        <v>1800.2906900328585</v>
      </c>
      <c r="S213" s="120">
        <v>6731.14</v>
      </c>
      <c r="T213" s="182" t="s">
        <v>108</v>
      </c>
      <c r="U213" s="12"/>
      <c r="V213" s="45"/>
      <c r="W213" s="46"/>
      <c r="X213" s="42"/>
      <c r="Y213" s="42"/>
    </row>
    <row r="214" spans="1:25" s="47" customFormat="1" ht="21" customHeight="1" x14ac:dyDescent="0.25">
      <c r="A214" s="105" t="s">
        <v>952</v>
      </c>
      <c r="B214" s="137" t="s">
        <v>354</v>
      </c>
      <c r="C214" s="106">
        <v>1934</v>
      </c>
      <c r="D214" s="110"/>
      <c r="E214" s="110" t="s">
        <v>60</v>
      </c>
      <c r="F214" s="110">
        <v>2</v>
      </c>
      <c r="G214" s="110">
        <v>2</v>
      </c>
      <c r="H214" s="111">
        <v>448.2</v>
      </c>
      <c r="I214" s="111">
        <v>271.2</v>
      </c>
      <c r="J214" s="111">
        <v>271.2</v>
      </c>
      <c r="K214" s="159">
        <v>19</v>
      </c>
      <c r="L214" s="111">
        <v>830701.12</v>
      </c>
      <c r="M214" s="110"/>
      <c r="N214" s="110"/>
      <c r="O214" s="110"/>
      <c r="P214" s="111">
        <v>830701.12</v>
      </c>
      <c r="Q214" s="110"/>
      <c r="R214" s="112">
        <f t="shared" si="14"/>
        <v>1853.4161535029004</v>
      </c>
      <c r="S214" s="120">
        <v>6731.14</v>
      </c>
      <c r="T214" s="182" t="s">
        <v>108</v>
      </c>
      <c r="U214" s="12"/>
      <c r="V214" s="45"/>
      <c r="W214" s="46"/>
      <c r="X214" s="42"/>
      <c r="Y214" s="42"/>
    </row>
    <row r="215" spans="1:25" s="47" customFormat="1" ht="21" customHeight="1" x14ac:dyDescent="0.25">
      <c r="A215" s="105" t="s">
        <v>953</v>
      </c>
      <c r="B215" s="137" t="s">
        <v>355</v>
      </c>
      <c r="C215" s="106">
        <v>1923</v>
      </c>
      <c r="D215" s="110"/>
      <c r="E215" s="110" t="s">
        <v>60</v>
      </c>
      <c r="F215" s="110">
        <v>2</v>
      </c>
      <c r="G215" s="110"/>
      <c r="H215" s="111">
        <v>213.5</v>
      </c>
      <c r="I215" s="111">
        <v>110.9</v>
      </c>
      <c r="J215" s="111">
        <v>5.0999999999999996</v>
      </c>
      <c r="K215" s="159">
        <v>8</v>
      </c>
      <c r="L215" s="111">
        <v>495052.9</v>
      </c>
      <c r="M215" s="110"/>
      <c r="N215" s="110"/>
      <c r="O215" s="110"/>
      <c r="P215" s="111">
        <v>495052.9</v>
      </c>
      <c r="Q215" s="110"/>
      <c r="R215" s="112">
        <f t="shared" si="14"/>
        <v>2318.7489461358314</v>
      </c>
      <c r="S215" s="120">
        <v>6731.14</v>
      </c>
      <c r="T215" s="182" t="s">
        <v>108</v>
      </c>
      <c r="U215" s="12"/>
      <c r="V215" s="45"/>
      <c r="W215" s="46"/>
      <c r="X215" s="42"/>
      <c r="Y215" s="42"/>
    </row>
    <row r="216" spans="1:25" s="47" customFormat="1" ht="21" customHeight="1" x14ac:dyDescent="0.25">
      <c r="A216" s="105" t="s">
        <v>954</v>
      </c>
      <c r="B216" s="137" t="s">
        <v>356</v>
      </c>
      <c r="C216" s="106">
        <v>1934</v>
      </c>
      <c r="D216" s="110"/>
      <c r="E216" s="110" t="s">
        <v>60</v>
      </c>
      <c r="F216" s="110">
        <v>2</v>
      </c>
      <c r="G216" s="110">
        <v>1</v>
      </c>
      <c r="H216" s="111">
        <v>303.60000000000002</v>
      </c>
      <c r="I216" s="111">
        <v>203.6</v>
      </c>
      <c r="J216" s="111">
        <v>203.6</v>
      </c>
      <c r="K216" s="159">
        <v>12</v>
      </c>
      <c r="L216" s="111">
        <v>567798.30000000005</v>
      </c>
      <c r="M216" s="110"/>
      <c r="N216" s="110"/>
      <c r="O216" s="110"/>
      <c r="P216" s="111">
        <v>567798.30000000005</v>
      </c>
      <c r="Q216" s="110"/>
      <c r="R216" s="112">
        <f t="shared" si="14"/>
        <v>1870.2183794466403</v>
      </c>
      <c r="S216" s="120">
        <v>6731.14</v>
      </c>
      <c r="T216" s="182" t="s">
        <v>108</v>
      </c>
      <c r="U216" s="12"/>
      <c r="V216" s="45"/>
      <c r="W216" s="46"/>
      <c r="X216" s="42"/>
      <c r="Y216" s="42"/>
    </row>
    <row r="217" spans="1:25" s="47" customFormat="1" ht="21" customHeight="1" x14ac:dyDescent="0.25">
      <c r="A217" s="105" t="s">
        <v>955</v>
      </c>
      <c r="B217" s="137" t="s">
        <v>357</v>
      </c>
      <c r="C217" s="106">
        <v>1927</v>
      </c>
      <c r="D217" s="110"/>
      <c r="E217" s="110" t="s">
        <v>60</v>
      </c>
      <c r="F217" s="110">
        <v>2</v>
      </c>
      <c r="G217" s="110">
        <v>2</v>
      </c>
      <c r="H217" s="111">
        <v>361.7</v>
      </c>
      <c r="I217" s="111">
        <v>253.8</v>
      </c>
      <c r="J217" s="111">
        <v>65.3</v>
      </c>
      <c r="K217" s="159">
        <v>20</v>
      </c>
      <c r="L217" s="111">
        <v>627448.48</v>
      </c>
      <c r="M217" s="110"/>
      <c r="N217" s="110"/>
      <c r="O217" s="110"/>
      <c r="P217" s="111">
        <v>627448.48</v>
      </c>
      <c r="Q217" s="110"/>
      <c r="R217" s="112">
        <f t="shared" si="14"/>
        <v>1734.7207077688693</v>
      </c>
      <c r="S217" s="120">
        <v>6731.14</v>
      </c>
      <c r="T217" s="182" t="s">
        <v>108</v>
      </c>
      <c r="U217" s="12"/>
      <c r="V217" s="45"/>
      <c r="W217" s="46"/>
      <c r="X217" s="42"/>
      <c r="Y217" s="42"/>
    </row>
    <row r="218" spans="1:25" s="47" customFormat="1" ht="21" customHeight="1" x14ac:dyDescent="0.25">
      <c r="A218" s="105" t="s">
        <v>956</v>
      </c>
      <c r="B218" s="137" t="s">
        <v>358</v>
      </c>
      <c r="C218" s="106">
        <v>1927</v>
      </c>
      <c r="D218" s="110"/>
      <c r="E218" s="110" t="s">
        <v>60</v>
      </c>
      <c r="F218" s="110">
        <v>2</v>
      </c>
      <c r="G218" s="110">
        <v>2</v>
      </c>
      <c r="H218" s="111">
        <v>363</v>
      </c>
      <c r="I218" s="111">
        <v>258.89999999999998</v>
      </c>
      <c r="J218" s="111">
        <v>142.30000000000001</v>
      </c>
      <c r="K218" s="159">
        <v>14</v>
      </c>
      <c r="L218" s="111">
        <v>744424.24</v>
      </c>
      <c r="M218" s="110"/>
      <c r="N218" s="110"/>
      <c r="O218" s="110"/>
      <c r="P218" s="111">
        <v>744424.24</v>
      </c>
      <c r="Q218" s="110"/>
      <c r="R218" s="112">
        <f t="shared" si="14"/>
        <v>2050.7554820936639</v>
      </c>
      <c r="S218" s="120">
        <v>6731.14</v>
      </c>
      <c r="T218" s="182" t="s">
        <v>108</v>
      </c>
      <c r="U218" s="12"/>
      <c r="V218" s="45"/>
      <c r="W218" s="46"/>
      <c r="X218" s="42"/>
      <c r="Y218" s="42"/>
    </row>
    <row r="219" spans="1:25" s="47" customFormat="1" ht="21" customHeight="1" x14ac:dyDescent="0.25">
      <c r="A219" s="105" t="s">
        <v>957</v>
      </c>
      <c r="B219" s="137" t="s">
        <v>359</v>
      </c>
      <c r="C219" s="106">
        <v>1927</v>
      </c>
      <c r="D219" s="110"/>
      <c r="E219" s="110" t="s">
        <v>60</v>
      </c>
      <c r="F219" s="110">
        <v>2</v>
      </c>
      <c r="G219" s="110">
        <v>2</v>
      </c>
      <c r="H219" s="111">
        <v>424.3</v>
      </c>
      <c r="I219" s="111">
        <v>275.10000000000002</v>
      </c>
      <c r="J219" s="111">
        <v>196.9</v>
      </c>
      <c r="K219" s="159">
        <v>17</v>
      </c>
      <c r="L219" s="111">
        <v>852570.1</v>
      </c>
      <c r="M219" s="110"/>
      <c r="N219" s="110"/>
      <c r="O219" s="110"/>
      <c r="P219" s="111">
        <v>852570.1</v>
      </c>
      <c r="Q219" s="110"/>
      <c r="R219" s="112">
        <f t="shared" si="14"/>
        <v>2009.3568230025924</v>
      </c>
      <c r="S219" s="120">
        <v>6731.14</v>
      </c>
      <c r="T219" s="182" t="s">
        <v>108</v>
      </c>
      <c r="U219" s="12"/>
      <c r="V219" s="45"/>
      <c r="W219" s="46"/>
      <c r="X219" s="42"/>
      <c r="Y219" s="42"/>
    </row>
    <row r="220" spans="1:25" s="47" customFormat="1" ht="21" customHeight="1" x14ac:dyDescent="0.25">
      <c r="A220" s="105" t="s">
        <v>958</v>
      </c>
      <c r="B220" s="137" t="s">
        <v>360</v>
      </c>
      <c r="C220" s="106">
        <v>1927</v>
      </c>
      <c r="D220" s="110"/>
      <c r="E220" s="110" t="s">
        <v>60</v>
      </c>
      <c r="F220" s="110">
        <v>2</v>
      </c>
      <c r="G220" s="110">
        <v>2</v>
      </c>
      <c r="H220" s="111">
        <v>353.3</v>
      </c>
      <c r="I220" s="111">
        <v>266.89999999999998</v>
      </c>
      <c r="J220" s="111">
        <v>199.5</v>
      </c>
      <c r="K220" s="159">
        <v>11</v>
      </c>
      <c r="L220" s="111">
        <v>835558</v>
      </c>
      <c r="M220" s="110"/>
      <c r="N220" s="110"/>
      <c r="O220" s="110"/>
      <c r="P220" s="111">
        <v>835558</v>
      </c>
      <c r="Q220" s="110"/>
      <c r="R220" s="112">
        <f t="shared" si="14"/>
        <v>2365.0099065949616</v>
      </c>
      <c r="S220" s="120">
        <v>6731.14</v>
      </c>
      <c r="T220" s="182" t="s">
        <v>108</v>
      </c>
      <c r="U220" s="12"/>
      <c r="V220" s="45"/>
      <c r="W220" s="46"/>
      <c r="X220" s="42"/>
      <c r="Y220" s="42"/>
    </row>
    <row r="221" spans="1:25" s="47" customFormat="1" ht="21" customHeight="1" x14ac:dyDescent="0.25">
      <c r="A221" s="105" t="s">
        <v>959</v>
      </c>
      <c r="B221" s="137" t="s">
        <v>361</v>
      </c>
      <c r="C221" s="106">
        <v>1924</v>
      </c>
      <c r="D221" s="110"/>
      <c r="E221" s="110" t="s">
        <v>60</v>
      </c>
      <c r="F221" s="110">
        <v>2</v>
      </c>
      <c r="G221" s="110">
        <v>2</v>
      </c>
      <c r="H221" s="111">
        <v>386</v>
      </c>
      <c r="I221" s="111">
        <v>278.7</v>
      </c>
      <c r="J221" s="111">
        <v>278.7</v>
      </c>
      <c r="K221" s="159">
        <v>9</v>
      </c>
      <c r="L221" s="111">
        <v>765975.8</v>
      </c>
      <c r="M221" s="110"/>
      <c r="N221" s="110"/>
      <c r="O221" s="110"/>
      <c r="P221" s="111">
        <v>765975.8</v>
      </c>
      <c r="Q221" s="110"/>
      <c r="R221" s="112">
        <f t="shared" si="14"/>
        <v>1984.3932642487048</v>
      </c>
      <c r="S221" s="120">
        <v>6731.14</v>
      </c>
      <c r="T221" s="182" t="s">
        <v>108</v>
      </c>
      <c r="U221" s="12"/>
      <c r="V221" s="45"/>
      <c r="W221" s="46"/>
      <c r="X221" s="42"/>
      <c r="Y221" s="42"/>
    </row>
    <row r="222" spans="1:25" s="47" customFormat="1" ht="21" customHeight="1" x14ac:dyDescent="0.25">
      <c r="A222" s="105" t="s">
        <v>960</v>
      </c>
      <c r="B222" s="137" t="s">
        <v>362</v>
      </c>
      <c r="C222" s="106">
        <v>1927</v>
      </c>
      <c r="D222" s="110"/>
      <c r="E222" s="110" t="s">
        <v>60</v>
      </c>
      <c r="F222" s="110">
        <v>2</v>
      </c>
      <c r="G222" s="110">
        <v>2</v>
      </c>
      <c r="H222" s="111">
        <v>365.3</v>
      </c>
      <c r="I222" s="111">
        <v>273.60000000000002</v>
      </c>
      <c r="J222" s="111">
        <v>181.8</v>
      </c>
      <c r="K222" s="159">
        <v>17</v>
      </c>
      <c r="L222" s="111">
        <v>747375.42</v>
      </c>
      <c r="M222" s="110"/>
      <c r="N222" s="110"/>
      <c r="O222" s="110"/>
      <c r="P222" s="111">
        <v>747375.42</v>
      </c>
      <c r="Q222" s="110"/>
      <c r="R222" s="112">
        <f t="shared" si="14"/>
        <v>2045.9223104297837</v>
      </c>
      <c r="S222" s="120">
        <v>6731.14</v>
      </c>
      <c r="T222" s="182" t="s">
        <v>108</v>
      </c>
      <c r="U222" s="12"/>
      <c r="V222" s="45"/>
      <c r="W222" s="46"/>
      <c r="X222" s="42"/>
      <c r="Y222" s="42"/>
    </row>
    <row r="223" spans="1:25" s="47" customFormat="1" ht="21" customHeight="1" x14ac:dyDescent="0.25">
      <c r="A223" s="105" t="s">
        <v>961</v>
      </c>
      <c r="B223" s="137" t="s">
        <v>363</v>
      </c>
      <c r="C223" s="106">
        <v>1927</v>
      </c>
      <c r="D223" s="110"/>
      <c r="E223" s="110" t="s">
        <v>60</v>
      </c>
      <c r="F223" s="110">
        <v>2</v>
      </c>
      <c r="G223" s="110">
        <v>2</v>
      </c>
      <c r="H223" s="111">
        <v>368</v>
      </c>
      <c r="I223" s="111">
        <v>205.4</v>
      </c>
      <c r="J223" s="111">
        <v>163.69999999999999</v>
      </c>
      <c r="K223" s="159">
        <v>8</v>
      </c>
      <c r="L223" s="111">
        <v>726859.8</v>
      </c>
      <c r="M223" s="110"/>
      <c r="N223" s="110"/>
      <c r="O223" s="110"/>
      <c r="P223" s="111">
        <v>726859.8</v>
      </c>
      <c r="Q223" s="110"/>
      <c r="R223" s="112">
        <f t="shared" si="14"/>
        <v>1975.1625000000001</v>
      </c>
      <c r="S223" s="120">
        <v>6731.14</v>
      </c>
      <c r="T223" s="182" t="s">
        <v>108</v>
      </c>
      <c r="U223" s="12"/>
      <c r="V223" s="45"/>
      <c r="W223" s="46"/>
      <c r="X223" s="42"/>
      <c r="Y223" s="42"/>
    </row>
    <row r="224" spans="1:25" s="47" customFormat="1" ht="21" customHeight="1" x14ac:dyDescent="0.25">
      <c r="A224" s="105" t="s">
        <v>962</v>
      </c>
      <c r="B224" s="137" t="s">
        <v>364</v>
      </c>
      <c r="C224" s="106">
        <v>1927</v>
      </c>
      <c r="D224" s="110"/>
      <c r="E224" s="110" t="s">
        <v>60</v>
      </c>
      <c r="F224" s="110">
        <v>2</v>
      </c>
      <c r="G224" s="110">
        <v>2</v>
      </c>
      <c r="H224" s="111">
        <v>312</v>
      </c>
      <c r="I224" s="111">
        <v>204.4</v>
      </c>
      <c r="J224" s="111">
        <v>84.3</v>
      </c>
      <c r="K224" s="159">
        <v>10</v>
      </c>
      <c r="L224" s="111">
        <v>834009.84</v>
      </c>
      <c r="M224" s="110"/>
      <c r="N224" s="110"/>
      <c r="O224" s="110"/>
      <c r="P224" s="111">
        <v>834009.84</v>
      </c>
      <c r="Q224" s="110"/>
      <c r="R224" s="112">
        <f t="shared" si="14"/>
        <v>2673.1084615384616</v>
      </c>
      <c r="S224" s="120">
        <v>6731.14</v>
      </c>
      <c r="T224" s="182" t="s">
        <v>108</v>
      </c>
      <c r="U224" s="12"/>
      <c r="V224" s="45"/>
      <c r="W224" s="46"/>
      <c r="X224" s="42"/>
      <c r="Y224" s="42"/>
    </row>
    <row r="225" spans="1:25" s="47" customFormat="1" ht="21" customHeight="1" x14ac:dyDescent="0.25">
      <c r="A225" s="105" t="s">
        <v>963</v>
      </c>
      <c r="B225" s="137" t="s">
        <v>365</v>
      </c>
      <c r="C225" s="106">
        <v>1979</v>
      </c>
      <c r="D225" s="110"/>
      <c r="E225" s="110" t="s">
        <v>59</v>
      </c>
      <c r="F225" s="110">
        <v>2</v>
      </c>
      <c r="G225" s="110">
        <v>2</v>
      </c>
      <c r="H225" s="111">
        <v>583.6</v>
      </c>
      <c r="I225" s="111">
        <v>332.6</v>
      </c>
      <c r="J225" s="111">
        <v>283</v>
      </c>
      <c r="K225" s="159">
        <v>24</v>
      </c>
      <c r="L225" s="111">
        <v>151965</v>
      </c>
      <c r="M225" s="111"/>
      <c r="N225" s="111"/>
      <c r="O225" s="111"/>
      <c r="P225" s="111">
        <v>151965</v>
      </c>
      <c r="Q225" s="110"/>
      <c r="R225" s="116">
        <f t="shared" si="14"/>
        <v>260.39239204934887</v>
      </c>
      <c r="S225" s="117">
        <v>6731.14</v>
      </c>
      <c r="T225" s="182" t="s">
        <v>123</v>
      </c>
      <c r="U225" s="12"/>
      <c r="V225" s="45"/>
      <c r="W225" s="46"/>
      <c r="X225" s="42"/>
      <c r="Y225" s="42"/>
    </row>
    <row r="226" spans="1:25" s="47" customFormat="1" ht="21" customHeight="1" x14ac:dyDescent="0.25">
      <c r="A226" s="105" t="s">
        <v>964</v>
      </c>
      <c r="B226" s="137" t="s">
        <v>366</v>
      </c>
      <c r="C226" s="106">
        <v>1966</v>
      </c>
      <c r="D226" s="110"/>
      <c r="E226" s="110" t="s">
        <v>59</v>
      </c>
      <c r="F226" s="110">
        <v>2</v>
      </c>
      <c r="G226" s="110">
        <v>2</v>
      </c>
      <c r="H226" s="111">
        <v>270.2</v>
      </c>
      <c r="I226" s="111">
        <v>118.7</v>
      </c>
      <c r="J226" s="111">
        <v>118.7</v>
      </c>
      <c r="K226" s="159">
        <v>7</v>
      </c>
      <c r="L226" s="111">
        <v>52526</v>
      </c>
      <c r="M226" s="111"/>
      <c r="N226" s="111"/>
      <c r="O226" s="111"/>
      <c r="P226" s="111">
        <v>52526</v>
      </c>
      <c r="Q226" s="110"/>
      <c r="R226" s="116">
        <f t="shared" si="14"/>
        <v>194.39674315321986</v>
      </c>
      <c r="S226" s="117">
        <v>6731.14</v>
      </c>
      <c r="T226" s="182" t="s">
        <v>123</v>
      </c>
      <c r="U226" s="12"/>
      <c r="V226" s="45"/>
      <c r="W226" s="46"/>
      <c r="X226" s="42"/>
      <c r="Y226" s="42"/>
    </row>
    <row r="227" spans="1:25" s="47" customFormat="1" ht="21" customHeight="1" x14ac:dyDescent="0.25">
      <c r="A227" s="105" t="s">
        <v>965</v>
      </c>
      <c r="B227" s="137" t="s">
        <v>368</v>
      </c>
      <c r="C227" s="106">
        <v>1959</v>
      </c>
      <c r="D227" s="110"/>
      <c r="E227" s="110" t="s">
        <v>60</v>
      </c>
      <c r="F227" s="110">
        <v>2</v>
      </c>
      <c r="G227" s="110"/>
      <c r="H227" s="111">
        <v>248.7</v>
      </c>
      <c r="I227" s="111">
        <v>169.8</v>
      </c>
      <c r="J227" s="111">
        <v>14.6</v>
      </c>
      <c r="K227" s="159">
        <v>16</v>
      </c>
      <c r="L227" s="111">
        <v>75938.100000000006</v>
      </c>
      <c r="M227" s="110"/>
      <c r="N227" s="110"/>
      <c r="O227" s="110"/>
      <c r="P227" s="111">
        <v>75938.100000000006</v>
      </c>
      <c r="Q227" s="110"/>
      <c r="R227" s="112">
        <f t="shared" si="14"/>
        <v>305.34016887816648</v>
      </c>
      <c r="S227" s="120">
        <v>6731.14</v>
      </c>
      <c r="T227" s="182" t="s">
        <v>108</v>
      </c>
      <c r="U227" s="12"/>
      <c r="V227" s="45"/>
      <c r="W227" s="46"/>
      <c r="X227" s="42"/>
      <c r="Y227" s="42"/>
    </row>
    <row r="228" spans="1:25" s="47" customFormat="1" ht="21" customHeight="1" x14ac:dyDescent="0.25">
      <c r="A228" s="105" t="s">
        <v>966</v>
      </c>
      <c r="B228" s="137" t="s">
        <v>367</v>
      </c>
      <c r="C228" s="106">
        <v>1960</v>
      </c>
      <c r="D228" s="110"/>
      <c r="E228" s="110" t="s">
        <v>60</v>
      </c>
      <c r="F228" s="110">
        <v>2</v>
      </c>
      <c r="G228" s="110">
        <v>1</v>
      </c>
      <c r="H228" s="111">
        <v>253</v>
      </c>
      <c r="I228" s="111">
        <v>172.7</v>
      </c>
      <c r="J228" s="111">
        <v>99.5</v>
      </c>
      <c r="K228" s="159">
        <v>15</v>
      </c>
      <c r="L228" s="111">
        <v>512725.34</v>
      </c>
      <c r="M228" s="110"/>
      <c r="N228" s="110"/>
      <c r="O228" s="110"/>
      <c r="P228" s="111">
        <v>512725.34</v>
      </c>
      <c r="Q228" s="110"/>
      <c r="R228" s="112">
        <f t="shared" si="14"/>
        <v>2026.582371541502</v>
      </c>
      <c r="S228" s="120">
        <v>6731.14</v>
      </c>
      <c r="T228" s="182" t="s">
        <v>108</v>
      </c>
      <c r="U228" s="12"/>
      <c r="V228" s="45"/>
      <c r="W228" s="46"/>
      <c r="X228" s="42"/>
      <c r="Y228" s="42"/>
    </row>
    <row r="229" spans="1:25" s="47" customFormat="1" ht="21" customHeight="1" x14ac:dyDescent="0.25">
      <c r="A229" s="105" t="s">
        <v>967</v>
      </c>
      <c r="B229" s="137" t="s">
        <v>369</v>
      </c>
      <c r="C229" s="106">
        <v>1956</v>
      </c>
      <c r="D229" s="110"/>
      <c r="E229" s="110" t="s">
        <v>59</v>
      </c>
      <c r="F229" s="110">
        <v>2</v>
      </c>
      <c r="G229" s="110">
        <v>3</v>
      </c>
      <c r="H229" s="111">
        <v>1135.29</v>
      </c>
      <c r="I229" s="111">
        <v>688.4</v>
      </c>
      <c r="J229" s="111">
        <v>462.7</v>
      </c>
      <c r="K229" s="159">
        <v>39</v>
      </c>
      <c r="L229" s="111">
        <v>2280905.7999999998</v>
      </c>
      <c r="M229" s="110"/>
      <c r="N229" s="110"/>
      <c r="O229" s="110"/>
      <c r="P229" s="111">
        <v>2280905.7999999998</v>
      </c>
      <c r="Q229" s="110"/>
      <c r="R229" s="112">
        <f t="shared" si="14"/>
        <v>2009.0952972368293</v>
      </c>
      <c r="S229" s="120">
        <v>6731.14</v>
      </c>
      <c r="T229" s="182" t="s">
        <v>108</v>
      </c>
      <c r="U229" s="12"/>
      <c r="V229" s="45"/>
      <c r="W229" s="46"/>
      <c r="X229" s="42"/>
      <c r="Y229" s="42"/>
    </row>
    <row r="230" spans="1:25" s="47" customFormat="1" ht="21" customHeight="1" x14ac:dyDescent="0.25">
      <c r="A230" s="105" t="s">
        <v>968</v>
      </c>
      <c r="B230" s="137" t="s">
        <v>370</v>
      </c>
      <c r="C230" s="106">
        <v>1928</v>
      </c>
      <c r="D230" s="110"/>
      <c r="E230" s="110" t="s">
        <v>60</v>
      </c>
      <c r="F230" s="110">
        <v>2</v>
      </c>
      <c r="G230" s="110">
        <v>2</v>
      </c>
      <c r="H230" s="111">
        <v>434.2</v>
      </c>
      <c r="I230" s="111">
        <v>323</v>
      </c>
      <c r="J230" s="111">
        <v>61.8</v>
      </c>
      <c r="K230" s="159">
        <v>21</v>
      </c>
      <c r="L230" s="111">
        <v>420515.7</v>
      </c>
      <c r="M230" s="110"/>
      <c r="N230" s="110"/>
      <c r="O230" s="110"/>
      <c r="P230" s="111">
        <v>420515.7</v>
      </c>
      <c r="Q230" s="110"/>
      <c r="R230" s="112">
        <f t="shared" si="14"/>
        <v>968.48387839705208</v>
      </c>
      <c r="S230" s="120">
        <v>6731.14</v>
      </c>
      <c r="T230" s="182" t="s">
        <v>108</v>
      </c>
      <c r="U230" s="12"/>
      <c r="V230" s="45"/>
      <c r="W230" s="46"/>
      <c r="X230" s="42"/>
      <c r="Y230" s="42"/>
    </row>
    <row r="231" spans="1:25" s="47" customFormat="1" ht="21" customHeight="1" x14ac:dyDescent="0.25">
      <c r="A231" s="105" t="s">
        <v>969</v>
      </c>
      <c r="B231" s="137" t="s">
        <v>371</v>
      </c>
      <c r="C231" s="106">
        <v>1949</v>
      </c>
      <c r="D231" s="110"/>
      <c r="E231" s="110" t="s">
        <v>59</v>
      </c>
      <c r="F231" s="110">
        <v>2</v>
      </c>
      <c r="G231" s="110">
        <v>1</v>
      </c>
      <c r="H231" s="111">
        <v>1210</v>
      </c>
      <c r="I231" s="111">
        <v>688</v>
      </c>
      <c r="J231" s="111">
        <v>426.8</v>
      </c>
      <c r="K231" s="159">
        <v>37</v>
      </c>
      <c r="L231" s="111">
        <v>752097</v>
      </c>
      <c r="M231" s="110"/>
      <c r="N231" s="110"/>
      <c r="O231" s="110"/>
      <c r="P231" s="111">
        <v>752097</v>
      </c>
      <c r="Q231" s="110"/>
      <c r="R231" s="112">
        <f t="shared" si="14"/>
        <v>621.56776859504134</v>
      </c>
      <c r="S231" s="120">
        <v>6731.14</v>
      </c>
      <c r="T231" s="182" t="s">
        <v>108</v>
      </c>
      <c r="U231" s="12"/>
      <c r="V231" s="45"/>
      <c r="W231" s="46"/>
      <c r="X231" s="42"/>
      <c r="Y231" s="42"/>
    </row>
    <row r="232" spans="1:25" s="47" customFormat="1" ht="21" customHeight="1" x14ac:dyDescent="0.25">
      <c r="A232" s="105" t="s">
        <v>970</v>
      </c>
      <c r="B232" s="137" t="s">
        <v>372</v>
      </c>
      <c r="C232" s="106">
        <v>1954</v>
      </c>
      <c r="D232" s="110"/>
      <c r="E232" s="110" t="s">
        <v>60</v>
      </c>
      <c r="F232" s="110">
        <v>2</v>
      </c>
      <c r="G232" s="110">
        <v>2</v>
      </c>
      <c r="H232" s="111">
        <v>386</v>
      </c>
      <c r="I232" s="111">
        <v>310.10000000000002</v>
      </c>
      <c r="J232" s="111">
        <v>24.8</v>
      </c>
      <c r="K232" s="159">
        <v>23</v>
      </c>
      <c r="L232" s="111">
        <v>806207.9</v>
      </c>
      <c r="M232" s="110"/>
      <c r="N232" s="110"/>
      <c r="O232" s="110"/>
      <c r="P232" s="111">
        <v>806207.9</v>
      </c>
      <c r="Q232" s="110"/>
      <c r="R232" s="112">
        <f t="shared" si="14"/>
        <v>2088.6215025906736</v>
      </c>
      <c r="S232" s="120">
        <v>6731.14</v>
      </c>
      <c r="T232" s="182" t="s">
        <v>108</v>
      </c>
      <c r="U232" s="12"/>
      <c r="V232" s="45"/>
      <c r="W232" s="46"/>
      <c r="X232" s="42"/>
      <c r="Y232" s="42"/>
    </row>
    <row r="233" spans="1:25" s="47" customFormat="1" ht="21" customHeight="1" x14ac:dyDescent="0.25">
      <c r="A233" s="105" t="s">
        <v>971</v>
      </c>
      <c r="B233" s="137" t="s">
        <v>373</v>
      </c>
      <c r="C233" s="106">
        <v>1961</v>
      </c>
      <c r="D233" s="110"/>
      <c r="E233" s="110" t="s">
        <v>59</v>
      </c>
      <c r="F233" s="110">
        <v>2</v>
      </c>
      <c r="G233" s="110">
        <v>1</v>
      </c>
      <c r="H233" s="111">
        <v>309.2</v>
      </c>
      <c r="I233" s="111">
        <v>208.3</v>
      </c>
      <c r="J233" s="111">
        <v>173.3</v>
      </c>
      <c r="K233" s="159">
        <v>18</v>
      </c>
      <c r="L233" s="111">
        <v>611198.69999999995</v>
      </c>
      <c r="M233" s="110"/>
      <c r="N233" s="110"/>
      <c r="O233" s="110"/>
      <c r="P233" s="111">
        <v>611198.69999999995</v>
      </c>
      <c r="Q233" s="110"/>
      <c r="R233" s="112">
        <f t="shared" si="14"/>
        <v>1976.709896507115</v>
      </c>
      <c r="S233" s="120">
        <v>6731.14</v>
      </c>
      <c r="T233" s="182" t="s">
        <v>108</v>
      </c>
      <c r="U233" s="12"/>
      <c r="V233" s="45"/>
      <c r="W233" s="46"/>
      <c r="X233" s="42"/>
      <c r="Y233" s="42"/>
    </row>
    <row r="234" spans="1:25" s="47" customFormat="1" ht="21" customHeight="1" x14ac:dyDescent="0.25">
      <c r="A234" s="105" t="s">
        <v>972</v>
      </c>
      <c r="B234" s="109" t="s">
        <v>374</v>
      </c>
      <c r="C234" s="106">
        <v>1928</v>
      </c>
      <c r="D234" s="110"/>
      <c r="E234" s="110" t="s">
        <v>60</v>
      </c>
      <c r="F234" s="110">
        <v>2</v>
      </c>
      <c r="G234" s="110">
        <v>1</v>
      </c>
      <c r="H234" s="111">
        <v>207.9</v>
      </c>
      <c r="I234" s="111">
        <v>149</v>
      </c>
      <c r="J234" s="111">
        <v>91.1</v>
      </c>
      <c r="K234" s="159">
        <v>9</v>
      </c>
      <c r="L234" s="111">
        <v>268582.59999999998</v>
      </c>
      <c r="M234" s="110"/>
      <c r="N234" s="110"/>
      <c r="O234" s="110"/>
      <c r="P234" s="111">
        <v>268582.59999999998</v>
      </c>
      <c r="Q234" s="110"/>
      <c r="R234" s="112">
        <f t="shared" si="14"/>
        <v>1291.8835978835978</v>
      </c>
      <c r="S234" s="120">
        <v>6731.14</v>
      </c>
      <c r="T234" s="182" t="s">
        <v>108</v>
      </c>
      <c r="U234" s="12"/>
      <c r="V234" s="45"/>
      <c r="W234" s="46"/>
      <c r="X234" s="42"/>
      <c r="Y234" s="42"/>
    </row>
    <row r="235" spans="1:25" s="47" customFormat="1" ht="21" customHeight="1" x14ac:dyDescent="0.25">
      <c r="A235" s="105" t="s">
        <v>973</v>
      </c>
      <c r="B235" s="109" t="s">
        <v>375</v>
      </c>
      <c r="C235" s="106">
        <v>1917</v>
      </c>
      <c r="D235" s="110"/>
      <c r="E235" s="110" t="s">
        <v>60</v>
      </c>
      <c r="F235" s="110">
        <v>2</v>
      </c>
      <c r="G235" s="110">
        <v>1</v>
      </c>
      <c r="H235" s="111">
        <v>214.7</v>
      </c>
      <c r="I235" s="111">
        <v>154</v>
      </c>
      <c r="J235" s="111">
        <v>154</v>
      </c>
      <c r="K235" s="159">
        <v>5</v>
      </c>
      <c r="L235" s="111">
        <v>190914.1</v>
      </c>
      <c r="M235" s="110"/>
      <c r="N235" s="110"/>
      <c r="O235" s="110"/>
      <c r="P235" s="111">
        <v>190914.1</v>
      </c>
      <c r="Q235" s="110"/>
      <c r="R235" s="112">
        <f t="shared" si="14"/>
        <v>889.21332091290185</v>
      </c>
      <c r="S235" s="120">
        <v>6731.14</v>
      </c>
      <c r="T235" s="182" t="s">
        <v>108</v>
      </c>
      <c r="U235" s="12"/>
      <c r="V235" s="45"/>
      <c r="W235" s="46"/>
      <c r="X235" s="42"/>
      <c r="Y235" s="42"/>
    </row>
    <row r="236" spans="1:25" s="47" customFormat="1" ht="21" customHeight="1" x14ac:dyDescent="0.25">
      <c r="A236" s="105" t="s">
        <v>974</v>
      </c>
      <c r="B236" s="109" t="s">
        <v>376</v>
      </c>
      <c r="C236" s="106">
        <v>1951</v>
      </c>
      <c r="D236" s="110"/>
      <c r="E236" s="110" t="s">
        <v>60</v>
      </c>
      <c r="F236" s="110">
        <v>1</v>
      </c>
      <c r="G236" s="110">
        <v>4</v>
      </c>
      <c r="H236" s="111">
        <v>140</v>
      </c>
      <c r="I236" s="111">
        <v>107.6</v>
      </c>
      <c r="J236" s="111">
        <v>72.3</v>
      </c>
      <c r="K236" s="159">
        <v>8</v>
      </c>
      <c r="L236" s="111">
        <v>773620.86</v>
      </c>
      <c r="M236" s="110"/>
      <c r="N236" s="110"/>
      <c r="O236" s="110"/>
      <c r="P236" s="111">
        <v>773620.86</v>
      </c>
      <c r="Q236" s="110"/>
      <c r="R236" s="112">
        <f t="shared" si="14"/>
        <v>5525.8632857142857</v>
      </c>
      <c r="S236" s="120">
        <v>6731.14</v>
      </c>
      <c r="T236" s="182" t="s">
        <v>108</v>
      </c>
      <c r="U236" s="12"/>
      <c r="V236" s="45"/>
      <c r="W236" s="46"/>
      <c r="X236" s="42"/>
      <c r="Y236" s="42"/>
    </row>
    <row r="237" spans="1:25" s="47" customFormat="1" ht="21" customHeight="1" x14ac:dyDescent="0.25">
      <c r="A237" s="105" t="s">
        <v>975</v>
      </c>
      <c r="B237" s="109" t="s">
        <v>377</v>
      </c>
      <c r="C237" s="106">
        <v>1961</v>
      </c>
      <c r="D237" s="110"/>
      <c r="E237" s="110" t="s">
        <v>59</v>
      </c>
      <c r="F237" s="110">
        <v>2</v>
      </c>
      <c r="G237" s="110">
        <v>2</v>
      </c>
      <c r="H237" s="111">
        <v>698.21</v>
      </c>
      <c r="I237" s="111">
        <v>353</v>
      </c>
      <c r="J237" s="111">
        <v>315.10000000000002</v>
      </c>
      <c r="K237" s="159">
        <v>22</v>
      </c>
      <c r="L237" s="111">
        <v>1310109.04</v>
      </c>
      <c r="M237" s="110"/>
      <c r="N237" s="110"/>
      <c r="O237" s="110"/>
      <c r="P237" s="111">
        <v>1310109.04</v>
      </c>
      <c r="Q237" s="110"/>
      <c r="R237" s="112">
        <f t="shared" si="14"/>
        <v>1876.3825210180319</v>
      </c>
      <c r="S237" s="120">
        <v>6731.14</v>
      </c>
      <c r="T237" s="182" t="s">
        <v>108</v>
      </c>
      <c r="U237" s="12"/>
      <c r="V237" s="45"/>
      <c r="W237" s="46"/>
      <c r="X237" s="42"/>
      <c r="Y237" s="42"/>
    </row>
    <row r="238" spans="1:25" s="47" customFormat="1" ht="21" customHeight="1" x14ac:dyDescent="0.25">
      <c r="A238" s="105" t="s">
        <v>976</v>
      </c>
      <c r="B238" s="109" t="s">
        <v>378</v>
      </c>
      <c r="C238" s="106">
        <v>1958</v>
      </c>
      <c r="D238" s="110"/>
      <c r="E238" s="110" t="s">
        <v>59</v>
      </c>
      <c r="F238" s="110">
        <v>2</v>
      </c>
      <c r="G238" s="110">
        <v>2</v>
      </c>
      <c r="H238" s="111">
        <v>640.35</v>
      </c>
      <c r="I238" s="111">
        <v>390.2</v>
      </c>
      <c r="J238" s="111">
        <v>390.2</v>
      </c>
      <c r="K238" s="159">
        <v>21</v>
      </c>
      <c r="L238" s="111">
        <v>271199.88</v>
      </c>
      <c r="M238" s="110"/>
      <c r="N238" s="110"/>
      <c r="O238" s="110"/>
      <c r="P238" s="111">
        <v>271199.88</v>
      </c>
      <c r="Q238" s="110"/>
      <c r="R238" s="112">
        <f t="shared" si="14"/>
        <v>423.51820098383695</v>
      </c>
      <c r="S238" s="120">
        <v>6731.14</v>
      </c>
      <c r="T238" s="182" t="s">
        <v>108</v>
      </c>
      <c r="U238" s="12"/>
      <c r="V238" s="45"/>
      <c r="W238" s="46"/>
      <c r="X238" s="42"/>
      <c r="Y238" s="42"/>
    </row>
    <row r="239" spans="1:25" s="47" customFormat="1" ht="21" customHeight="1" x14ac:dyDescent="0.25">
      <c r="A239" s="105" t="s">
        <v>977</v>
      </c>
      <c r="B239" s="109" t="s">
        <v>379</v>
      </c>
      <c r="C239" s="106">
        <v>1958</v>
      </c>
      <c r="D239" s="110"/>
      <c r="E239" s="110" t="s">
        <v>59</v>
      </c>
      <c r="F239" s="110">
        <v>2</v>
      </c>
      <c r="G239" s="110">
        <v>2</v>
      </c>
      <c r="H239" s="111">
        <v>565.9</v>
      </c>
      <c r="I239" s="111">
        <v>353</v>
      </c>
      <c r="J239" s="111">
        <v>353</v>
      </c>
      <c r="K239" s="159">
        <v>34</v>
      </c>
      <c r="L239" s="111">
        <v>1304030.44</v>
      </c>
      <c r="M239" s="110"/>
      <c r="N239" s="110"/>
      <c r="O239" s="110"/>
      <c r="P239" s="111">
        <v>1304030.44</v>
      </c>
      <c r="Q239" s="110"/>
      <c r="R239" s="112">
        <f t="shared" si="14"/>
        <v>2304.3478353065912</v>
      </c>
      <c r="S239" s="120">
        <v>6731.14</v>
      </c>
      <c r="T239" s="182" t="s">
        <v>108</v>
      </c>
      <c r="U239" s="12"/>
      <c r="V239" s="45"/>
      <c r="W239" s="46"/>
      <c r="X239" s="42"/>
      <c r="Y239" s="42"/>
    </row>
    <row r="240" spans="1:25" s="47" customFormat="1" ht="21" customHeight="1" x14ac:dyDescent="0.25">
      <c r="A240" s="105" t="s">
        <v>978</v>
      </c>
      <c r="B240" s="109" t="s">
        <v>380</v>
      </c>
      <c r="C240" s="106">
        <v>1951</v>
      </c>
      <c r="D240" s="110"/>
      <c r="E240" s="110" t="s">
        <v>60</v>
      </c>
      <c r="F240" s="110">
        <v>1</v>
      </c>
      <c r="G240" s="110">
        <v>4</v>
      </c>
      <c r="H240" s="111">
        <v>138.4</v>
      </c>
      <c r="I240" s="111">
        <v>106.8</v>
      </c>
      <c r="J240" s="111">
        <v>106.8</v>
      </c>
      <c r="K240" s="159">
        <v>5</v>
      </c>
      <c r="L240" s="111">
        <v>702937.8</v>
      </c>
      <c r="M240" s="110"/>
      <c r="N240" s="110"/>
      <c r="O240" s="110"/>
      <c r="P240" s="111">
        <v>702937.8</v>
      </c>
      <c r="Q240" s="110"/>
      <c r="R240" s="112">
        <f t="shared" si="14"/>
        <v>5079.0303468208094</v>
      </c>
      <c r="S240" s="120">
        <v>6731.14</v>
      </c>
      <c r="T240" s="182" t="s">
        <v>108</v>
      </c>
      <c r="U240" s="12"/>
      <c r="V240" s="45"/>
      <c r="W240" s="46"/>
      <c r="X240" s="42"/>
      <c r="Y240" s="42"/>
    </row>
    <row r="241" spans="1:25" s="47" customFormat="1" ht="21" customHeight="1" x14ac:dyDescent="0.25">
      <c r="A241" s="105" t="s">
        <v>979</v>
      </c>
      <c r="B241" s="137" t="s">
        <v>381</v>
      </c>
      <c r="C241" s="106">
        <v>1953</v>
      </c>
      <c r="D241" s="110"/>
      <c r="E241" s="110" t="s">
        <v>60</v>
      </c>
      <c r="F241" s="110">
        <v>2</v>
      </c>
      <c r="G241" s="110">
        <v>2</v>
      </c>
      <c r="H241" s="111">
        <v>243.7</v>
      </c>
      <c r="I241" s="111">
        <v>170.1</v>
      </c>
      <c r="J241" s="111">
        <v>78.2</v>
      </c>
      <c r="K241" s="159">
        <v>5</v>
      </c>
      <c r="L241" s="111">
        <v>318062.09000000003</v>
      </c>
      <c r="M241" s="110"/>
      <c r="N241" s="110"/>
      <c r="O241" s="110"/>
      <c r="P241" s="111">
        <v>318062.09000000003</v>
      </c>
      <c r="Q241" s="110"/>
      <c r="R241" s="112">
        <f t="shared" si="14"/>
        <v>1305.1378334017236</v>
      </c>
      <c r="S241" s="120">
        <v>6731.14</v>
      </c>
      <c r="T241" s="182" t="s">
        <v>108</v>
      </c>
      <c r="U241" s="12"/>
      <c r="V241" s="45"/>
      <c r="W241" s="46"/>
      <c r="X241" s="42"/>
      <c r="Y241" s="42"/>
    </row>
    <row r="242" spans="1:25" s="47" customFormat="1" ht="21" customHeight="1" x14ac:dyDescent="0.25">
      <c r="A242" s="105" t="s">
        <v>980</v>
      </c>
      <c r="B242" s="137" t="s">
        <v>382</v>
      </c>
      <c r="C242" s="106">
        <v>1956</v>
      </c>
      <c r="D242" s="110"/>
      <c r="E242" s="110" t="s">
        <v>60</v>
      </c>
      <c r="F242" s="110">
        <v>2</v>
      </c>
      <c r="G242" s="110">
        <v>1</v>
      </c>
      <c r="H242" s="111">
        <v>412.9</v>
      </c>
      <c r="I242" s="111">
        <v>198</v>
      </c>
      <c r="J242" s="111">
        <v>112.2</v>
      </c>
      <c r="K242" s="159">
        <v>15</v>
      </c>
      <c r="L242" s="111">
        <v>595063</v>
      </c>
      <c r="M242" s="110"/>
      <c r="N242" s="110"/>
      <c r="O242" s="110"/>
      <c r="P242" s="111">
        <v>595063</v>
      </c>
      <c r="Q242" s="110"/>
      <c r="R242" s="112">
        <f t="shared" si="14"/>
        <v>1441.1794623395497</v>
      </c>
      <c r="S242" s="120">
        <v>6731.14</v>
      </c>
      <c r="T242" s="182" t="s">
        <v>108</v>
      </c>
      <c r="U242" s="12"/>
      <c r="V242" s="45"/>
      <c r="W242" s="46"/>
      <c r="X242" s="42"/>
      <c r="Y242" s="42"/>
    </row>
    <row r="243" spans="1:25" s="47" customFormat="1" ht="21" customHeight="1" x14ac:dyDescent="0.25">
      <c r="A243" s="105" t="s">
        <v>981</v>
      </c>
      <c r="B243" s="109" t="s">
        <v>383</v>
      </c>
      <c r="C243" s="106">
        <v>1930</v>
      </c>
      <c r="D243" s="110" t="s">
        <v>61</v>
      </c>
      <c r="E243" s="110" t="s">
        <v>60</v>
      </c>
      <c r="F243" s="110">
        <v>2</v>
      </c>
      <c r="G243" s="110">
        <v>1</v>
      </c>
      <c r="H243" s="111">
        <v>156.19999999999999</v>
      </c>
      <c r="I243" s="111">
        <v>123.1</v>
      </c>
      <c r="J243" s="111">
        <v>109.9</v>
      </c>
      <c r="K243" s="159">
        <v>8</v>
      </c>
      <c r="L243" s="111">
        <v>178481</v>
      </c>
      <c r="M243" s="110"/>
      <c r="N243" s="110"/>
      <c r="O243" s="110"/>
      <c r="P243" s="111">
        <v>178481</v>
      </c>
      <c r="Q243" s="110" t="s">
        <v>61</v>
      </c>
      <c r="R243" s="112">
        <f>L243/H243</f>
        <v>1142.6440460947504</v>
      </c>
      <c r="S243" s="120">
        <v>6731.14</v>
      </c>
      <c r="T243" s="182" t="s">
        <v>108</v>
      </c>
      <c r="U243" s="12"/>
      <c r="V243" s="45"/>
      <c r="W243" s="46"/>
      <c r="X243" s="42"/>
      <c r="Y243" s="42"/>
    </row>
    <row r="244" spans="1:25" s="47" customFormat="1" ht="21" customHeight="1" x14ac:dyDescent="0.25">
      <c r="A244" s="105" t="s">
        <v>982</v>
      </c>
      <c r="B244" s="109" t="s">
        <v>384</v>
      </c>
      <c r="C244" s="106">
        <v>1957</v>
      </c>
      <c r="D244" s="110" t="s">
        <v>61</v>
      </c>
      <c r="E244" s="110" t="s">
        <v>60</v>
      </c>
      <c r="F244" s="110">
        <v>2</v>
      </c>
      <c r="G244" s="110">
        <v>1</v>
      </c>
      <c r="H244" s="111">
        <v>424.2</v>
      </c>
      <c r="I244" s="111">
        <v>261</v>
      </c>
      <c r="J244" s="111">
        <v>157.80000000000001</v>
      </c>
      <c r="K244" s="159">
        <v>14</v>
      </c>
      <c r="L244" s="111">
        <v>686001.6</v>
      </c>
      <c r="M244" s="110"/>
      <c r="N244" s="110"/>
      <c r="O244" s="110"/>
      <c r="P244" s="111">
        <v>686001.6</v>
      </c>
      <c r="Q244" s="110" t="s">
        <v>61</v>
      </c>
      <c r="R244" s="112">
        <f t="shared" ref="R244:R260" si="15">L244/H244</f>
        <v>1617.1654879773691</v>
      </c>
      <c r="S244" s="120">
        <v>6731.14</v>
      </c>
      <c r="T244" s="182" t="s">
        <v>108</v>
      </c>
      <c r="U244" s="12"/>
      <c r="V244" s="45"/>
      <c r="W244" s="46"/>
      <c r="X244" s="42"/>
      <c r="Y244" s="42"/>
    </row>
    <row r="245" spans="1:25" s="47" customFormat="1" ht="21" customHeight="1" x14ac:dyDescent="0.25">
      <c r="A245" s="105" t="s">
        <v>983</v>
      </c>
      <c r="B245" s="109" t="s">
        <v>385</v>
      </c>
      <c r="C245" s="106">
        <v>1957</v>
      </c>
      <c r="D245" s="110" t="s">
        <v>61</v>
      </c>
      <c r="E245" s="110" t="s">
        <v>60</v>
      </c>
      <c r="F245" s="110">
        <v>2</v>
      </c>
      <c r="G245" s="110">
        <v>1</v>
      </c>
      <c r="H245" s="111">
        <v>334.2</v>
      </c>
      <c r="I245" s="111">
        <v>238.9</v>
      </c>
      <c r="J245" s="111">
        <v>186.7</v>
      </c>
      <c r="K245" s="159">
        <v>20</v>
      </c>
      <c r="L245" s="111">
        <v>892427.01</v>
      </c>
      <c r="M245" s="110"/>
      <c r="N245" s="110"/>
      <c r="O245" s="110"/>
      <c r="P245" s="111">
        <v>892427.01</v>
      </c>
      <c r="Q245" s="110" t="s">
        <v>61</v>
      </c>
      <c r="R245" s="112">
        <f>L245/H245</f>
        <v>2670.3381508078996</v>
      </c>
      <c r="S245" s="120">
        <v>6731.14</v>
      </c>
      <c r="T245" s="182" t="s">
        <v>108</v>
      </c>
      <c r="U245" s="12"/>
      <c r="V245" s="45"/>
      <c r="W245" s="46"/>
      <c r="X245" s="42"/>
      <c r="Y245" s="42"/>
    </row>
    <row r="246" spans="1:25" s="47" customFormat="1" ht="21" customHeight="1" x14ac:dyDescent="0.25">
      <c r="A246" s="105" t="s">
        <v>984</v>
      </c>
      <c r="B246" s="109" t="s">
        <v>386</v>
      </c>
      <c r="C246" s="106">
        <v>1927</v>
      </c>
      <c r="D246" s="110" t="s">
        <v>61</v>
      </c>
      <c r="E246" s="110" t="s">
        <v>60</v>
      </c>
      <c r="F246" s="110">
        <v>2</v>
      </c>
      <c r="G246" s="110">
        <v>1</v>
      </c>
      <c r="H246" s="111">
        <v>415.8</v>
      </c>
      <c r="I246" s="111">
        <v>273.7</v>
      </c>
      <c r="J246" s="111">
        <v>153.19999999999999</v>
      </c>
      <c r="K246" s="159">
        <v>16</v>
      </c>
      <c r="L246" s="111">
        <v>618084.69999999995</v>
      </c>
      <c r="M246" s="110"/>
      <c r="N246" s="110"/>
      <c r="O246" s="110"/>
      <c r="P246" s="111">
        <v>618084.69999999995</v>
      </c>
      <c r="Q246" s="110" t="s">
        <v>61</v>
      </c>
      <c r="R246" s="112">
        <f t="shared" si="15"/>
        <v>1486.4951899951898</v>
      </c>
      <c r="S246" s="120">
        <v>6731.14</v>
      </c>
      <c r="T246" s="182" t="s">
        <v>108</v>
      </c>
      <c r="U246" s="12"/>
      <c r="V246" s="45"/>
      <c r="W246" s="46"/>
      <c r="X246" s="42"/>
      <c r="Y246" s="42"/>
    </row>
    <row r="247" spans="1:25" s="47" customFormat="1" ht="21" customHeight="1" x14ac:dyDescent="0.25">
      <c r="A247" s="105" t="s">
        <v>985</v>
      </c>
      <c r="B247" s="137" t="s">
        <v>387</v>
      </c>
      <c r="C247" s="106">
        <v>1952</v>
      </c>
      <c r="D247" s="110" t="s">
        <v>61</v>
      </c>
      <c r="E247" s="110" t="s">
        <v>60</v>
      </c>
      <c r="F247" s="110">
        <v>2</v>
      </c>
      <c r="G247" s="110">
        <v>1</v>
      </c>
      <c r="H247" s="111">
        <v>340.5</v>
      </c>
      <c r="I247" s="111">
        <v>206.2</v>
      </c>
      <c r="J247" s="111">
        <v>191.4</v>
      </c>
      <c r="K247" s="159">
        <v>10</v>
      </c>
      <c r="L247" s="111">
        <v>83024.600000000006</v>
      </c>
      <c r="M247" s="110"/>
      <c r="N247" s="110"/>
      <c r="O247" s="110"/>
      <c r="P247" s="111">
        <v>83024.600000000006</v>
      </c>
      <c r="Q247" s="110" t="s">
        <v>61</v>
      </c>
      <c r="R247" s="112">
        <f t="shared" si="15"/>
        <v>243.83142437591778</v>
      </c>
      <c r="S247" s="120">
        <v>6731.14</v>
      </c>
      <c r="T247" s="182" t="s">
        <v>108</v>
      </c>
      <c r="U247" s="12"/>
      <c r="V247" s="45"/>
      <c r="W247" s="46"/>
      <c r="X247" s="42"/>
      <c r="Y247" s="42"/>
    </row>
    <row r="248" spans="1:25" s="47" customFormat="1" ht="21" customHeight="1" x14ac:dyDescent="0.25">
      <c r="A248" s="105" t="s">
        <v>986</v>
      </c>
      <c r="B248" s="109" t="s">
        <v>388</v>
      </c>
      <c r="C248" s="106">
        <v>1922</v>
      </c>
      <c r="D248" s="110" t="s">
        <v>61</v>
      </c>
      <c r="E248" s="110" t="s">
        <v>60</v>
      </c>
      <c r="F248" s="110">
        <v>2</v>
      </c>
      <c r="G248" s="110">
        <v>1</v>
      </c>
      <c r="H248" s="111">
        <v>254.2</v>
      </c>
      <c r="I248" s="111">
        <v>199.6</v>
      </c>
      <c r="J248" s="111">
        <v>46.2</v>
      </c>
      <c r="K248" s="159">
        <v>6</v>
      </c>
      <c r="L248" s="111">
        <v>333180.3</v>
      </c>
      <c r="M248" s="110"/>
      <c r="N248" s="110"/>
      <c r="O248" s="110"/>
      <c r="P248" s="111">
        <v>333180.3</v>
      </c>
      <c r="Q248" s="110" t="s">
        <v>61</v>
      </c>
      <c r="R248" s="112">
        <f t="shared" si="15"/>
        <v>1310.7014162077105</v>
      </c>
      <c r="S248" s="120">
        <v>6731.14</v>
      </c>
      <c r="T248" s="182" t="s">
        <v>108</v>
      </c>
      <c r="U248" s="12"/>
      <c r="V248" s="45"/>
      <c r="W248" s="46"/>
      <c r="X248" s="42"/>
      <c r="Y248" s="42"/>
    </row>
    <row r="249" spans="1:25" s="47" customFormat="1" ht="21" customHeight="1" x14ac:dyDescent="0.25">
      <c r="A249" s="105" t="s">
        <v>987</v>
      </c>
      <c r="B249" s="109" t="s">
        <v>389</v>
      </c>
      <c r="C249" s="106">
        <v>1922</v>
      </c>
      <c r="D249" s="110" t="s">
        <v>61</v>
      </c>
      <c r="E249" s="110" t="s">
        <v>60</v>
      </c>
      <c r="F249" s="110">
        <v>2</v>
      </c>
      <c r="G249" s="110">
        <v>1</v>
      </c>
      <c r="H249" s="111">
        <v>252.4</v>
      </c>
      <c r="I249" s="111">
        <v>183.7</v>
      </c>
      <c r="J249" s="111">
        <v>117.1</v>
      </c>
      <c r="K249" s="159">
        <v>7</v>
      </c>
      <c r="L249" s="111">
        <v>205832.1</v>
      </c>
      <c r="M249" s="110"/>
      <c r="N249" s="110"/>
      <c r="O249" s="110"/>
      <c r="P249" s="111">
        <v>205832.1</v>
      </c>
      <c r="Q249" s="110" t="s">
        <v>61</v>
      </c>
      <c r="R249" s="112">
        <f t="shared" si="15"/>
        <v>815.49960380348648</v>
      </c>
      <c r="S249" s="120">
        <v>6731.14</v>
      </c>
      <c r="T249" s="182" t="s">
        <v>108</v>
      </c>
      <c r="U249" s="12"/>
      <c r="V249" s="45"/>
      <c r="W249" s="46"/>
      <c r="X249" s="42"/>
      <c r="Y249" s="42"/>
    </row>
    <row r="250" spans="1:25" s="47" customFormat="1" ht="21" customHeight="1" x14ac:dyDescent="0.25">
      <c r="A250" s="105" t="s">
        <v>988</v>
      </c>
      <c r="B250" s="109" t="s">
        <v>390</v>
      </c>
      <c r="C250" s="106">
        <v>1922</v>
      </c>
      <c r="D250" s="110" t="s">
        <v>61</v>
      </c>
      <c r="E250" s="110" t="s">
        <v>60</v>
      </c>
      <c r="F250" s="110">
        <v>2</v>
      </c>
      <c r="G250" s="110">
        <v>1</v>
      </c>
      <c r="H250" s="111">
        <v>255.9</v>
      </c>
      <c r="I250" s="111">
        <v>208.6</v>
      </c>
      <c r="J250" s="111">
        <v>143.9</v>
      </c>
      <c r="K250" s="159">
        <v>11</v>
      </c>
      <c r="L250" s="111">
        <v>69834</v>
      </c>
      <c r="M250" s="110"/>
      <c r="N250" s="110"/>
      <c r="O250" s="110"/>
      <c r="P250" s="111">
        <v>69834</v>
      </c>
      <c r="Q250" s="110" t="s">
        <v>61</v>
      </c>
      <c r="R250" s="112">
        <f t="shared" si="15"/>
        <v>272.89566236811254</v>
      </c>
      <c r="S250" s="120">
        <v>6731.14</v>
      </c>
      <c r="T250" s="182" t="s">
        <v>108</v>
      </c>
      <c r="U250" s="12"/>
      <c r="V250" s="45"/>
      <c r="W250" s="46"/>
      <c r="X250" s="42"/>
      <c r="Y250" s="42"/>
    </row>
    <row r="251" spans="1:25" s="47" customFormat="1" ht="21" customHeight="1" x14ac:dyDescent="0.25">
      <c r="A251" s="105" t="s">
        <v>989</v>
      </c>
      <c r="B251" s="109" t="s">
        <v>391</v>
      </c>
      <c r="C251" s="106">
        <v>1922</v>
      </c>
      <c r="D251" s="110" t="s">
        <v>61</v>
      </c>
      <c r="E251" s="110" t="s">
        <v>60</v>
      </c>
      <c r="F251" s="110">
        <v>2</v>
      </c>
      <c r="G251" s="110">
        <v>1</v>
      </c>
      <c r="H251" s="111">
        <v>251.3</v>
      </c>
      <c r="I251" s="111">
        <v>192.3</v>
      </c>
      <c r="J251" s="111">
        <v>109.3</v>
      </c>
      <c r="K251" s="159">
        <v>14</v>
      </c>
      <c r="L251" s="111">
        <v>177613.5</v>
      </c>
      <c r="M251" s="110"/>
      <c r="N251" s="110"/>
      <c r="O251" s="110"/>
      <c r="P251" s="111">
        <v>177613.5</v>
      </c>
      <c r="Q251" s="110" t="s">
        <v>61</v>
      </c>
      <c r="R251" s="112">
        <f t="shared" si="15"/>
        <v>706.7787504974134</v>
      </c>
      <c r="S251" s="120">
        <v>6731.14</v>
      </c>
      <c r="T251" s="182" t="s">
        <v>108</v>
      </c>
      <c r="U251" s="12"/>
      <c r="V251" s="45"/>
      <c r="W251" s="46"/>
      <c r="X251" s="42"/>
      <c r="Y251" s="42"/>
    </row>
    <row r="252" spans="1:25" s="47" customFormat="1" ht="21" customHeight="1" x14ac:dyDescent="0.25">
      <c r="A252" s="105" t="s">
        <v>990</v>
      </c>
      <c r="B252" s="109" t="s">
        <v>392</v>
      </c>
      <c r="C252" s="106">
        <v>1922</v>
      </c>
      <c r="D252" s="110" t="s">
        <v>61</v>
      </c>
      <c r="E252" s="110" t="s">
        <v>60</v>
      </c>
      <c r="F252" s="110">
        <v>2</v>
      </c>
      <c r="G252" s="110">
        <v>1</v>
      </c>
      <c r="H252" s="111">
        <v>254.6</v>
      </c>
      <c r="I252" s="111">
        <v>195.9</v>
      </c>
      <c r="J252" s="111">
        <v>172.1</v>
      </c>
      <c r="K252" s="159">
        <v>11</v>
      </c>
      <c r="L252" s="111">
        <v>225208.89</v>
      </c>
      <c r="M252" s="110"/>
      <c r="N252" s="110"/>
      <c r="O252" s="110"/>
      <c r="P252" s="111">
        <v>225208.89</v>
      </c>
      <c r="Q252" s="110" t="s">
        <v>61</v>
      </c>
      <c r="R252" s="112">
        <f t="shared" si="15"/>
        <v>884.55966221523965</v>
      </c>
      <c r="S252" s="120">
        <v>6731.14</v>
      </c>
      <c r="T252" s="182" t="s">
        <v>108</v>
      </c>
      <c r="U252" s="12"/>
      <c r="V252" s="45"/>
      <c r="W252" s="46"/>
      <c r="X252" s="42"/>
      <c r="Y252" s="42"/>
    </row>
    <row r="253" spans="1:25" s="47" customFormat="1" ht="21" customHeight="1" x14ac:dyDescent="0.25">
      <c r="A253" s="105" t="s">
        <v>991</v>
      </c>
      <c r="B253" s="109" t="s">
        <v>393</v>
      </c>
      <c r="C253" s="106">
        <v>1968</v>
      </c>
      <c r="D253" s="110" t="s">
        <v>61</v>
      </c>
      <c r="E253" s="110" t="s">
        <v>59</v>
      </c>
      <c r="F253" s="110">
        <v>2</v>
      </c>
      <c r="G253" s="110">
        <v>2</v>
      </c>
      <c r="H253" s="111">
        <v>375.7</v>
      </c>
      <c r="I253" s="111">
        <v>245.9</v>
      </c>
      <c r="J253" s="111">
        <v>208.9</v>
      </c>
      <c r="K253" s="159">
        <v>20</v>
      </c>
      <c r="L253" s="111">
        <v>135618.70000000001</v>
      </c>
      <c r="M253" s="110"/>
      <c r="N253" s="110"/>
      <c r="O253" s="110"/>
      <c r="P253" s="111">
        <v>135618.70000000001</v>
      </c>
      <c r="Q253" s="110" t="s">
        <v>61</v>
      </c>
      <c r="R253" s="112">
        <f t="shared" si="15"/>
        <v>360.9760447165292</v>
      </c>
      <c r="S253" s="120">
        <v>6731.14</v>
      </c>
      <c r="T253" s="182" t="s">
        <v>108</v>
      </c>
      <c r="U253" s="12"/>
      <c r="V253" s="45"/>
      <c r="W253" s="46"/>
      <c r="X253" s="42"/>
      <c r="Y253" s="42"/>
    </row>
    <row r="254" spans="1:25" s="47" customFormat="1" ht="21" customHeight="1" x14ac:dyDescent="0.25">
      <c r="A254" s="105" t="s">
        <v>992</v>
      </c>
      <c r="B254" s="109" t="s">
        <v>394</v>
      </c>
      <c r="C254" s="106">
        <v>1930</v>
      </c>
      <c r="D254" s="110" t="s">
        <v>61</v>
      </c>
      <c r="E254" s="110" t="s">
        <v>60</v>
      </c>
      <c r="F254" s="110">
        <v>2</v>
      </c>
      <c r="G254" s="110">
        <v>1</v>
      </c>
      <c r="H254" s="111">
        <v>275.2</v>
      </c>
      <c r="I254" s="111">
        <v>201.2</v>
      </c>
      <c r="J254" s="111">
        <v>19.600000000000001</v>
      </c>
      <c r="K254" s="159">
        <v>12</v>
      </c>
      <c r="L254" s="111">
        <v>156942.5</v>
      </c>
      <c r="M254" s="110"/>
      <c r="N254" s="110"/>
      <c r="O254" s="110"/>
      <c r="P254" s="111">
        <v>156942.5</v>
      </c>
      <c r="Q254" s="110" t="s">
        <v>61</v>
      </c>
      <c r="R254" s="112">
        <f t="shared" si="15"/>
        <v>570.28524709302326</v>
      </c>
      <c r="S254" s="120">
        <v>6731.14</v>
      </c>
      <c r="T254" s="182" t="s">
        <v>108</v>
      </c>
      <c r="U254" s="12"/>
      <c r="V254" s="45"/>
      <c r="W254" s="46"/>
      <c r="X254" s="42"/>
      <c r="Y254" s="42"/>
    </row>
    <row r="255" spans="1:25" s="15" customFormat="1" ht="21" customHeight="1" x14ac:dyDescent="0.25">
      <c r="A255" s="105" t="s">
        <v>993</v>
      </c>
      <c r="B255" s="109" t="s">
        <v>395</v>
      </c>
      <c r="C255" s="106">
        <v>1932</v>
      </c>
      <c r="D255" s="110" t="s">
        <v>61</v>
      </c>
      <c r="E255" s="110" t="s">
        <v>60</v>
      </c>
      <c r="F255" s="110">
        <v>2</v>
      </c>
      <c r="G255" s="106">
        <v>2</v>
      </c>
      <c r="H255" s="111">
        <v>211.4</v>
      </c>
      <c r="I255" s="111">
        <v>139.80000000000001</v>
      </c>
      <c r="J255" s="111">
        <v>90.6</v>
      </c>
      <c r="K255" s="159">
        <v>11</v>
      </c>
      <c r="L255" s="111">
        <v>506642.4</v>
      </c>
      <c r="M255" s="110"/>
      <c r="N255" s="110"/>
      <c r="O255" s="110"/>
      <c r="P255" s="111">
        <v>506642.4</v>
      </c>
      <c r="Q255" s="110" t="s">
        <v>61</v>
      </c>
      <c r="R255" s="112">
        <f t="shared" si="15"/>
        <v>2396.6054872280038</v>
      </c>
      <c r="S255" s="120">
        <v>6731.14</v>
      </c>
      <c r="T255" s="182" t="s">
        <v>108</v>
      </c>
      <c r="U255" s="12"/>
      <c r="V255" s="13"/>
      <c r="W255" s="14"/>
      <c r="X255" s="3"/>
      <c r="Y255" s="3"/>
    </row>
    <row r="256" spans="1:25" s="47" customFormat="1" ht="21" customHeight="1" x14ac:dyDescent="0.25">
      <c r="A256" s="105" t="s">
        <v>994</v>
      </c>
      <c r="B256" s="109" t="s">
        <v>396</v>
      </c>
      <c r="C256" s="106">
        <v>1918</v>
      </c>
      <c r="D256" s="110" t="s">
        <v>61</v>
      </c>
      <c r="E256" s="110" t="s">
        <v>60</v>
      </c>
      <c r="F256" s="110">
        <v>1</v>
      </c>
      <c r="G256" s="106">
        <v>4</v>
      </c>
      <c r="H256" s="111">
        <v>342</v>
      </c>
      <c r="I256" s="111">
        <v>237.7</v>
      </c>
      <c r="J256" s="111">
        <v>113.5</v>
      </c>
      <c r="K256" s="159">
        <v>18</v>
      </c>
      <c r="L256" s="111">
        <v>1020471.1</v>
      </c>
      <c r="M256" s="110"/>
      <c r="N256" s="110"/>
      <c r="O256" s="110"/>
      <c r="P256" s="111">
        <v>1020471.1</v>
      </c>
      <c r="Q256" s="110" t="s">
        <v>61</v>
      </c>
      <c r="R256" s="112">
        <f t="shared" si="15"/>
        <v>2983.8336257309943</v>
      </c>
      <c r="S256" s="120">
        <v>6731.14</v>
      </c>
      <c r="T256" s="182" t="s">
        <v>108</v>
      </c>
      <c r="U256" s="12"/>
      <c r="V256" s="45"/>
      <c r="W256" s="46"/>
      <c r="X256" s="42"/>
      <c r="Y256" s="42"/>
    </row>
    <row r="257" spans="1:25" s="47" customFormat="1" ht="21" customHeight="1" x14ac:dyDescent="0.25">
      <c r="A257" s="105" t="s">
        <v>995</v>
      </c>
      <c r="B257" s="109" t="s">
        <v>397</v>
      </c>
      <c r="C257" s="106">
        <v>1928</v>
      </c>
      <c r="D257" s="110" t="s">
        <v>61</v>
      </c>
      <c r="E257" s="110" t="s">
        <v>60</v>
      </c>
      <c r="F257" s="110">
        <v>2</v>
      </c>
      <c r="G257" s="106">
        <v>2</v>
      </c>
      <c r="H257" s="111">
        <v>397.9</v>
      </c>
      <c r="I257" s="111">
        <v>280.2</v>
      </c>
      <c r="J257" s="111">
        <v>97.5</v>
      </c>
      <c r="K257" s="159">
        <v>20</v>
      </c>
      <c r="L257" s="111">
        <v>208128.8</v>
      </c>
      <c r="M257" s="110"/>
      <c r="N257" s="110"/>
      <c r="O257" s="110"/>
      <c r="P257" s="111">
        <v>208128.8</v>
      </c>
      <c r="Q257" s="110" t="s">
        <v>61</v>
      </c>
      <c r="R257" s="112">
        <f t="shared" si="15"/>
        <v>523.06810756471475</v>
      </c>
      <c r="S257" s="120">
        <v>6731.14</v>
      </c>
      <c r="T257" s="182" t="s">
        <v>108</v>
      </c>
      <c r="U257" s="12"/>
      <c r="V257" s="45"/>
      <c r="W257" s="46"/>
      <c r="X257" s="42"/>
      <c r="Y257" s="42"/>
    </row>
    <row r="258" spans="1:25" s="47" customFormat="1" ht="21" customHeight="1" x14ac:dyDescent="0.25">
      <c r="A258" s="105" t="s">
        <v>996</v>
      </c>
      <c r="B258" s="109" t="s">
        <v>398</v>
      </c>
      <c r="C258" s="106">
        <v>1964</v>
      </c>
      <c r="D258" s="110" t="s">
        <v>61</v>
      </c>
      <c r="E258" s="110" t="s">
        <v>60</v>
      </c>
      <c r="F258" s="110">
        <v>2</v>
      </c>
      <c r="G258" s="106">
        <v>1</v>
      </c>
      <c r="H258" s="111">
        <v>209.5</v>
      </c>
      <c r="I258" s="111">
        <v>140.1</v>
      </c>
      <c r="J258" s="111">
        <v>36.200000000000003</v>
      </c>
      <c r="K258" s="159">
        <v>14</v>
      </c>
      <c r="L258" s="111">
        <v>175354.9</v>
      </c>
      <c r="M258" s="110"/>
      <c r="N258" s="110"/>
      <c r="O258" s="110"/>
      <c r="P258" s="111">
        <v>175354.9</v>
      </c>
      <c r="Q258" s="110" t="s">
        <v>61</v>
      </c>
      <c r="R258" s="112">
        <f t="shared" si="15"/>
        <v>837.01622911694506</v>
      </c>
      <c r="S258" s="120">
        <v>6731.14</v>
      </c>
      <c r="T258" s="182" t="s">
        <v>108</v>
      </c>
      <c r="U258" s="12"/>
      <c r="V258" s="45"/>
      <c r="W258" s="46"/>
      <c r="X258" s="42"/>
      <c r="Y258" s="42"/>
    </row>
    <row r="259" spans="1:25" s="15" customFormat="1" ht="21" customHeight="1" x14ac:dyDescent="0.25">
      <c r="A259" s="105" t="s">
        <v>997</v>
      </c>
      <c r="B259" s="109" t="s">
        <v>399</v>
      </c>
      <c r="C259" s="106">
        <v>1959</v>
      </c>
      <c r="D259" s="110" t="s">
        <v>61</v>
      </c>
      <c r="E259" s="110" t="s">
        <v>59</v>
      </c>
      <c r="F259" s="110">
        <v>2</v>
      </c>
      <c r="G259" s="106">
        <v>2</v>
      </c>
      <c r="H259" s="111">
        <v>364.43</v>
      </c>
      <c r="I259" s="111">
        <v>291.2</v>
      </c>
      <c r="J259" s="111">
        <v>82</v>
      </c>
      <c r="K259" s="159">
        <v>21</v>
      </c>
      <c r="L259" s="111">
        <v>106212.66</v>
      </c>
      <c r="M259" s="110"/>
      <c r="N259" s="110"/>
      <c r="O259" s="110"/>
      <c r="P259" s="111">
        <v>106212.66</v>
      </c>
      <c r="Q259" s="110" t="s">
        <v>61</v>
      </c>
      <c r="R259" s="112">
        <f t="shared" si="15"/>
        <v>291.44872815081084</v>
      </c>
      <c r="S259" s="120">
        <v>6731.14</v>
      </c>
      <c r="T259" s="182" t="s">
        <v>108</v>
      </c>
      <c r="U259" s="12"/>
      <c r="V259" s="13"/>
      <c r="W259" s="14"/>
      <c r="X259" s="3"/>
      <c r="Y259" s="3"/>
    </row>
    <row r="260" spans="1:25" s="15" customFormat="1" ht="21" customHeight="1" x14ac:dyDescent="0.25">
      <c r="A260" s="105" t="s">
        <v>998</v>
      </c>
      <c r="B260" s="109" t="s">
        <v>400</v>
      </c>
      <c r="C260" s="106">
        <v>1958</v>
      </c>
      <c r="D260" s="110" t="s">
        <v>61</v>
      </c>
      <c r="E260" s="110" t="s">
        <v>59</v>
      </c>
      <c r="F260" s="110">
        <v>2</v>
      </c>
      <c r="G260" s="106">
        <v>2</v>
      </c>
      <c r="H260" s="111">
        <v>868.9</v>
      </c>
      <c r="I260" s="111">
        <v>545.5</v>
      </c>
      <c r="J260" s="111">
        <v>545.5</v>
      </c>
      <c r="K260" s="159">
        <v>30</v>
      </c>
      <c r="L260" s="111">
        <v>185278.8</v>
      </c>
      <c r="M260" s="110"/>
      <c r="N260" s="110"/>
      <c r="O260" s="110"/>
      <c r="P260" s="111">
        <v>185278.8</v>
      </c>
      <c r="Q260" s="110" t="s">
        <v>61</v>
      </c>
      <c r="R260" s="112">
        <f t="shared" si="15"/>
        <v>213.23374381401771</v>
      </c>
      <c r="S260" s="120">
        <v>6731.14</v>
      </c>
      <c r="T260" s="182" t="s">
        <v>108</v>
      </c>
      <c r="U260" s="12"/>
      <c r="V260" s="13"/>
      <c r="W260" s="14"/>
      <c r="X260" s="3"/>
      <c r="Y260" s="3"/>
    </row>
    <row r="261" spans="1:25" s="47" customFormat="1" ht="21" customHeight="1" x14ac:dyDescent="0.25">
      <c r="A261" s="105"/>
      <c r="B261" s="119" t="s">
        <v>102</v>
      </c>
      <c r="C261" s="106"/>
      <c r="D261" s="125"/>
      <c r="E261" s="106"/>
      <c r="F261" s="106"/>
      <c r="G261" s="106"/>
      <c r="H261" s="107">
        <f>SUM(H262:H284)</f>
        <v>10316.700000000001</v>
      </c>
      <c r="I261" s="108">
        <f t="shared" ref="I261:K261" si="16">SUM(I262:I284)</f>
        <v>8677.5</v>
      </c>
      <c r="J261" s="107">
        <f t="shared" si="16"/>
        <v>6476.86</v>
      </c>
      <c r="K261" s="144">
        <f t="shared" si="16"/>
        <v>441</v>
      </c>
      <c r="L261" s="107">
        <f>SUM(L262:L284)</f>
        <v>9881562.8100000005</v>
      </c>
      <c r="M261" s="108"/>
      <c r="N261" s="108"/>
      <c r="O261" s="108"/>
      <c r="P261" s="107">
        <f>SUM(P262:P284)</f>
        <v>9881562.8100000005</v>
      </c>
      <c r="Q261" s="108" t="s">
        <v>61</v>
      </c>
      <c r="R261" s="126"/>
      <c r="S261" s="120"/>
      <c r="T261" s="182"/>
      <c r="U261" s="12"/>
      <c r="V261" s="45"/>
      <c r="W261" s="46"/>
      <c r="X261" s="42"/>
      <c r="Y261" s="42"/>
    </row>
    <row r="262" spans="1:25" s="47" customFormat="1" ht="21" customHeight="1" x14ac:dyDescent="0.25">
      <c r="A262" s="105" t="s">
        <v>999</v>
      </c>
      <c r="B262" s="109" t="s">
        <v>197</v>
      </c>
      <c r="C262" s="106">
        <v>1965</v>
      </c>
      <c r="D262" s="110" t="s">
        <v>61</v>
      </c>
      <c r="E262" s="110" t="s">
        <v>59</v>
      </c>
      <c r="F262" s="106">
        <v>2</v>
      </c>
      <c r="G262" s="106">
        <v>1</v>
      </c>
      <c r="H262" s="111">
        <v>211.9</v>
      </c>
      <c r="I262" s="111">
        <v>160.69999999999999</v>
      </c>
      <c r="J262" s="111">
        <v>160.69999999999999</v>
      </c>
      <c r="K262" s="159">
        <v>2</v>
      </c>
      <c r="L262" s="111">
        <v>225600</v>
      </c>
      <c r="M262" s="108"/>
      <c r="N262" s="108"/>
      <c r="O262" s="108"/>
      <c r="P262" s="111">
        <f>L262</f>
        <v>225600</v>
      </c>
      <c r="Q262" s="108" t="s">
        <v>61</v>
      </c>
      <c r="R262" s="112">
        <f>L262/H262</f>
        <v>1064.6531382727701</v>
      </c>
      <c r="S262" s="120">
        <v>6731.14</v>
      </c>
      <c r="T262" s="182" t="s">
        <v>108</v>
      </c>
      <c r="U262" s="12"/>
      <c r="V262" s="45"/>
      <c r="W262" s="46"/>
      <c r="X262" s="42"/>
      <c r="Y262" s="42"/>
    </row>
    <row r="263" spans="1:25" s="47" customFormat="1" ht="21" customHeight="1" x14ac:dyDescent="0.25">
      <c r="A263" s="105" t="s">
        <v>1000</v>
      </c>
      <c r="B263" s="109" t="s">
        <v>198</v>
      </c>
      <c r="C263" s="106">
        <v>1972</v>
      </c>
      <c r="D263" s="110" t="s">
        <v>61</v>
      </c>
      <c r="E263" s="110" t="s">
        <v>59</v>
      </c>
      <c r="F263" s="106">
        <v>2</v>
      </c>
      <c r="G263" s="106">
        <v>2</v>
      </c>
      <c r="H263" s="111">
        <v>582.70000000000005</v>
      </c>
      <c r="I263" s="111">
        <v>525.9</v>
      </c>
      <c r="J263" s="111">
        <v>494.4</v>
      </c>
      <c r="K263" s="159">
        <v>20</v>
      </c>
      <c r="L263" s="111">
        <v>163957.6</v>
      </c>
      <c r="M263" s="107"/>
      <c r="N263" s="107"/>
      <c r="O263" s="107"/>
      <c r="P263" s="111">
        <f t="shared" ref="P263:P284" si="17">L263</f>
        <v>163957.6</v>
      </c>
      <c r="Q263" s="108" t="s">
        <v>61</v>
      </c>
      <c r="R263" s="116">
        <f>L263/H263</f>
        <v>281.37566500772266</v>
      </c>
      <c r="S263" s="117">
        <v>6731.14</v>
      </c>
      <c r="T263" s="182" t="s">
        <v>123</v>
      </c>
      <c r="U263" s="12"/>
      <c r="V263" s="45"/>
      <c r="W263" s="46"/>
      <c r="X263" s="42"/>
      <c r="Y263" s="42"/>
    </row>
    <row r="264" spans="1:25" s="47" customFormat="1" ht="21" customHeight="1" x14ac:dyDescent="0.25">
      <c r="A264" s="105" t="s">
        <v>1001</v>
      </c>
      <c r="B264" s="109" t="s">
        <v>199</v>
      </c>
      <c r="C264" s="106">
        <v>1975</v>
      </c>
      <c r="D264" s="110" t="s">
        <v>61</v>
      </c>
      <c r="E264" s="110" t="s">
        <v>59</v>
      </c>
      <c r="F264" s="106">
        <v>2</v>
      </c>
      <c r="G264" s="106">
        <v>3</v>
      </c>
      <c r="H264" s="111">
        <v>787.4</v>
      </c>
      <c r="I264" s="111">
        <v>720.8</v>
      </c>
      <c r="J264" s="111">
        <v>462.85</v>
      </c>
      <c r="K264" s="159">
        <v>9</v>
      </c>
      <c r="L264" s="111">
        <v>73369</v>
      </c>
      <c r="M264" s="108"/>
      <c r="N264" s="108"/>
      <c r="O264" s="108"/>
      <c r="P264" s="111">
        <f t="shared" si="17"/>
        <v>73369</v>
      </c>
      <c r="Q264" s="108" t="s">
        <v>61</v>
      </c>
      <c r="R264" s="112">
        <f>L264/H264</f>
        <v>93.178816357632712</v>
      </c>
      <c r="S264" s="120">
        <v>6731.14</v>
      </c>
      <c r="T264" s="182" t="s">
        <v>108</v>
      </c>
      <c r="U264" s="12"/>
      <c r="V264" s="45"/>
      <c r="W264" s="46"/>
      <c r="X264" s="42"/>
      <c r="Y264" s="42"/>
    </row>
    <row r="265" spans="1:25" s="47" customFormat="1" ht="21" customHeight="1" x14ac:dyDescent="0.25">
      <c r="A265" s="105" t="s">
        <v>1002</v>
      </c>
      <c r="B265" s="109" t="s">
        <v>200</v>
      </c>
      <c r="C265" s="106">
        <v>1950</v>
      </c>
      <c r="D265" s="110" t="s">
        <v>61</v>
      </c>
      <c r="E265" s="110" t="s">
        <v>60</v>
      </c>
      <c r="F265" s="106">
        <v>2</v>
      </c>
      <c r="G265" s="106">
        <v>2</v>
      </c>
      <c r="H265" s="111">
        <v>347.9</v>
      </c>
      <c r="I265" s="111">
        <v>315.89999999999998</v>
      </c>
      <c r="J265" s="111">
        <v>270.5</v>
      </c>
      <c r="K265" s="159">
        <v>17</v>
      </c>
      <c r="L265" s="111">
        <v>559534.76</v>
      </c>
      <c r="M265" s="108"/>
      <c r="N265" s="108"/>
      <c r="O265" s="108"/>
      <c r="P265" s="111">
        <f t="shared" si="17"/>
        <v>559534.76</v>
      </c>
      <c r="Q265" s="108" t="s">
        <v>61</v>
      </c>
      <c r="R265" s="112">
        <f>L265/H265</f>
        <v>1608.3206668582927</v>
      </c>
      <c r="S265" s="120">
        <v>6731.14</v>
      </c>
      <c r="T265" s="182" t="s">
        <v>108</v>
      </c>
      <c r="U265" s="12"/>
      <c r="V265" s="45"/>
      <c r="W265" s="46"/>
      <c r="X265" s="42"/>
      <c r="Y265" s="42"/>
    </row>
    <row r="266" spans="1:25" s="47" customFormat="1" ht="21" customHeight="1" x14ac:dyDescent="0.25">
      <c r="A266" s="105" t="s">
        <v>1003</v>
      </c>
      <c r="B266" s="109" t="s">
        <v>201</v>
      </c>
      <c r="C266" s="106">
        <v>1969</v>
      </c>
      <c r="D266" s="110" t="s">
        <v>61</v>
      </c>
      <c r="E266" s="110" t="s">
        <v>60</v>
      </c>
      <c r="F266" s="106">
        <v>2</v>
      </c>
      <c r="G266" s="106">
        <v>1</v>
      </c>
      <c r="H266" s="111">
        <v>370.7</v>
      </c>
      <c r="I266" s="111">
        <v>337.3</v>
      </c>
      <c r="J266" s="111">
        <v>37.1</v>
      </c>
      <c r="K266" s="159">
        <v>21</v>
      </c>
      <c r="L266" s="111">
        <v>645120</v>
      </c>
      <c r="M266" s="108"/>
      <c r="N266" s="108"/>
      <c r="O266" s="108"/>
      <c r="P266" s="111">
        <f t="shared" si="17"/>
        <v>645120</v>
      </c>
      <c r="Q266" s="108" t="s">
        <v>61</v>
      </c>
      <c r="R266" s="112">
        <f t="shared" ref="R266:R284" si="18">L266/H266</f>
        <v>1740.2751551119504</v>
      </c>
      <c r="S266" s="120">
        <v>6731.14</v>
      </c>
      <c r="T266" s="182" t="s">
        <v>108</v>
      </c>
      <c r="U266" s="12"/>
      <c r="V266" s="45"/>
      <c r="W266" s="46"/>
      <c r="X266" s="42"/>
      <c r="Y266" s="42"/>
    </row>
    <row r="267" spans="1:25" s="47" customFormat="1" ht="21" customHeight="1" x14ac:dyDescent="0.25">
      <c r="A267" s="105" t="s">
        <v>1004</v>
      </c>
      <c r="B267" s="109" t="s">
        <v>202</v>
      </c>
      <c r="C267" s="106">
        <v>1969</v>
      </c>
      <c r="D267" s="110" t="s">
        <v>61</v>
      </c>
      <c r="E267" s="110" t="s">
        <v>60</v>
      </c>
      <c r="F267" s="106">
        <v>2</v>
      </c>
      <c r="G267" s="106">
        <v>1</v>
      </c>
      <c r="H267" s="111">
        <v>374.9</v>
      </c>
      <c r="I267" s="111">
        <v>341.5</v>
      </c>
      <c r="J267" s="111">
        <v>178.9</v>
      </c>
      <c r="K267" s="159">
        <v>13</v>
      </c>
      <c r="L267" s="111">
        <v>637920</v>
      </c>
      <c r="M267" s="108"/>
      <c r="N267" s="108"/>
      <c r="O267" s="108"/>
      <c r="P267" s="111">
        <f t="shared" si="17"/>
        <v>637920</v>
      </c>
      <c r="Q267" s="108" t="s">
        <v>61</v>
      </c>
      <c r="R267" s="112">
        <f t="shared" si="18"/>
        <v>1701.5737530008003</v>
      </c>
      <c r="S267" s="120">
        <v>6731.14</v>
      </c>
      <c r="T267" s="182" t="s">
        <v>108</v>
      </c>
      <c r="U267" s="12"/>
      <c r="V267" s="45"/>
      <c r="W267" s="46"/>
      <c r="X267" s="42"/>
      <c r="Y267" s="42"/>
    </row>
    <row r="268" spans="1:25" s="47" customFormat="1" ht="21" customHeight="1" x14ac:dyDescent="0.25">
      <c r="A268" s="105" t="s">
        <v>1005</v>
      </c>
      <c r="B268" s="109" t="s">
        <v>203</v>
      </c>
      <c r="C268" s="106">
        <v>1969</v>
      </c>
      <c r="D268" s="110" t="s">
        <v>61</v>
      </c>
      <c r="E268" s="110" t="s">
        <v>60</v>
      </c>
      <c r="F268" s="106">
        <v>2</v>
      </c>
      <c r="G268" s="106">
        <v>1</v>
      </c>
      <c r="H268" s="111">
        <v>375.5</v>
      </c>
      <c r="I268" s="111">
        <v>340.1</v>
      </c>
      <c r="J268" s="111">
        <v>298.88</v>
      </c>
      <c r="K268" s="159">
        <v>16</v>
      </c>
      <c r="L268" s="111">
        <v>650400</v>
      </c>
      <c r="M268" s="108"/>
      <c r="N268" s="108"/>
      <c r="O268" s="108"/>
      <c r="P268" s="111">
        <f t="shared" si="17"/>
        <v>650400</v>
      </c>
      <c r="Q268" s="108" t="s">
        <v>61</v>
      </c>
      <c r="R268" s="112">
        <f t="shared" si="18"/>
        <v>1732.0905459387484</v>
      </c>
      <c r="S268" s="120">
        <v>6731.14</v>
      </c>
      <c r="T268" s="182" t="s">
        <v>108</v>
      </c>
      <c r="U268" s="12"/>
      <c r="V268" s="45"/>
      <c r="W268" s="46"/>
      <c r="X268" s="42"/>
      <c r="Y268" s="42"/>
    </row>
    <row r="269" spans="1:25" s="47" customFormat="1" ht="21" customHeight="1" x14ac:dyDescent="0.25">
      <c r="A269" s="105" t="s">
        <v>1006</v>
      </c>
      <c r="B269" s="109" t="s">
        <v>204</v>
      </c>
      <c r="C269" s="106">
        <v>1969</v>
      </c>
      <c r="D269" s="110" t="s">
        <v>61</v>
      </c>
      <c r="E269" s="110" t="s">
        <v>59</v>
      </c>
      <c r="F269" s="106">
        <v>2</v>
      </c>
      <c r="G269" s="106">
        <v>2</v>
      </c>
      <c r="H269" s="111">
        <v>521.1</v>
      </c>
      <c r="I269" s="111">
        <v>300.10000000000002</v>
      </c>
      <c r="J269" s="111">
        <v>300.10000000000002</v>
      </c>
      <c r="K269" s="159">
        <v>26</v>
      </c>
      <c r="L269" s="111">
        <v>35163.800000000003</v>
      </c>
      <c r="M269" s="107"/>
      <c r="N269" s="107"/>
      <c r="O269" s="107"/>
      <c r="P269" s="111">
        <f t="shared" si="17"/>
        <v>35163.800000000003</v>
      </c>
      <c r="Q269" s="108" t="s">
        <v>61</v>
      </c>
      <c r="R269" s="116">
        <f t="shared" si="18"/>
        <v>67.479946267511039</v>
      </c>
      <c r="S269" s="117">
        <v>6731.14</v>
      </c>
      <c r="T269" s="182" t="s">
        <v>123</v>
      </c>
      <c r="U269" s="12"/>
      <c r="V269" s="45"/>
      <c r="W269" s="46"/>
      <c r="X269" s="42"/>
      <c r="Y269" s="42"/>
    </row>
    <row r="270" spans="1:25" s="47" customFormat="1" ht="21" customHeight="1" x14ac:dyDescent="0.25">
      <c r="A270" s="105" t="s">
        <v>1007</v>
      </c>
      <c r="B270" s="109" t="s">
        <v>205</v>
      </c>
      <c r="C270" s="106">
        <v>1968</v>
      </c>
      <c r="D270" s="110" t="s">
        <v>61</v>
      </c>
      <c r="E270" s="110" t="s">
        <v>59</v>
      </c>
      <c r="F270" s="106">
        <v>2</v>
      </c>
      <c r="G270" s="106">
        <v>1</v>
      </c>
      <c r="H270" s="111">
        <v>383.7</v>
      </c>
      <c r="I270" s="111">
        <v>262.60000000000002</v>
      </c>
      <c r="J270" s="111">
        <v>34.9</v>
      </c>
      <c r="K270" s="159">
        <v>21</v>
      </c>
      <c r="L270" s="111">
        <v>504949.2</v>
      </c>
      <c r="M270" s="108"/>
      <c r="N270" s="108"/>
      <c r="O270" s="108"/>
      <c r="P270" s="111">
        <f t="shared" si="17"/>
        <v>504949.2</v>
      </c>
      <c r="Q270" s="108" t="s">
        <v>61</v>
      </c>
      <c r="R270" s="112">
        <f t="shared" si="18"/>
        <v>1316</v>
      </c>
      <c r="S270" s="120">
        <v>6731.14</v>
      </c>
      <c r="T270" s="182" t="s">
        <v>108</v>
      </c>
      <c r="U270" s="12"/>
      <c r="V270" s="45"/>
      <c r="W270" s="46"/>
      <c r="X270" s="42"/>
      <c r="Y270" s="42"/>
    </row>
    <row r="271" spans="1:25" s="47" customFormat="1" ht="21" customHeight="1" x14ac:dyDescent="0.25">
      <c r="A271" s="105" t="s">
        <v>1008</v>
      </c>
      <c r="B271" s="109" t="s">
        <v>206</v>
      </c>
      <c r="C271" s="106">
        <v>1987</v>
      </c>
      <c r="D271" s="110"/>
      <c r="E271" s="110" t="s">
        <v>76</v>
      </c>
      <c r="F271" s="106">
        <v>3</v>
      </c>
      <c r="G271" s="106">
        <v>3</v>
      </c>
      <c r="H271" s="111">
        <v>1310.7</v>
      </c>
      <c r="I271" s="111">
        <v>740.4</v>
      </c>
      <c r="J271" s="111">
        <v>740.4</v>
      </c>
      <c r="K271" s="159">
        <v>67</v>
      </c>
      <c r="L271" s="111">
        <v>181736</v>
      </c>
      <c r="M271" s="108"/>
      <c r="N271" s="108"/>
      <c r="O271" s="108"/>
      <c r="P271" s="111">
        <f t="shared" si="17"/>
        <v>181736</v>
      </c>
      <c r="Q271" s="108"/>
      <c r="R271" s="112">
        <f t="shared" si="18"/>
        <v>138.65568017090104</v>
      </c>
      <c r="S271" s="120">
        <v>6731.14</v>
      </c>
      <c r="T271" s="182" t="s">
        <v>108</v>
      </c>
      <c r="U271" s="12"/>
      <c r="V271" s="45"/>
      <c r="W271" s="46"/>
      <c r="X271" s="42"/>
      <c r="Y271" s="42"/>
    </row>
    <row r="272" spans="1:25" s="47" customFormat="1" ht="21" customHeight="1" x14ac:dyDescent="0.25">
      <c r="A272" s="105" t="s">
        <v>1009</v>
      </c>
      <c r="B272" s="109" t="s">
        <v>207</v>
      </c>
      <c r="C272" s="106">
        <v>1952</v>
      </c>
      <c r="D272" s="110"/>
      <c r="E272" s="110" t="s">
        <v>60</v>
      </c>
      <c r="F272" s="106">
        <v>2</v>
      </c>
      <c r="G272" s="106">
        <v>1</v>
      </c>
      <c r="H272" s="111">
        <v>381.5</v>
      </c>
      <c r="I272" s="111">
        <v>342.5</v>
      </c>
      <c r="J272" s="111">
        <v>304.8</v>
      </c>
      <c r="K272" s="159">
        <v>21</v>
      </c>
      <c r="L272" s="111">
        <v>596487.01</v>
      </c>
      <c r="M272" s="108"/>
      <c r="N272" s="108"/>
      <c r="O272" s="108"/>
      <c r="P272" s="111">
        <f t="shared" si="17"/>
        <v>596487.01</v>
      </c>
      <c r="Q272" s="108"/>
      <c r="R272" s="112">
        <f t="shared" si="18"/>
        <v>1563.5308256880735</v>
      </c>
      <c r="S272" s="120">
        <v>6731.14</v>
      </c>
      <c r="T272" s="182" t="s">
        <v>108</v>
      </c>
      <c r="U272" s="12"/>
      <c r="V272" s="45"/>
      <c r="W272" s="46"/>
      <c r="X272" s="42"/>
      <c r="Y272" s="42"/>
    </row>
    <row r="273" spans="1:25" s="47" customFormat="1" ht="21" customHeight="1" x14ac:dyDescent="0.25">
      <c r="A273" s="105" t="s">
        <v>1010</v>
      </c>
      <c r="B273" s="109" t="s">
        <v>208</v>
      </c>
      <c r="C273" s="106">
        <v>1952</v>
      </c>
      <c r="D273" s="110"/>
      <c r="E273" s="110" t="s">
        <v>60</v>
      </c>
      <c r="F273" s="106">
        <v>2</v>
      </c>
      <c r="G273" s="106">
        <v>1</v>
      </c>
      <c r="H273" s="111">
        <v>363.9</v>
      </c>
      <c r="I273" s="111">
        <v>337.3</v>
      </c>
      <c r="J273" s="111">
        <v>299.60000000000002</v>
      </c>
      <c r="K273" s="159">
        <v>16</v>
      </c>
      <c r="L273" s="111">
        <v>596208.06000000006</v>
      </c>
      <c r="M273" s="108"/>
      <c r="N273" s="108"/>
      <c r="O273" s="108"/>
      <c r="P273" s="111">
        <f t="shared" si="17"/>
        <v>596208.06000000006</v>
      </c>
      <c r="Q273" s="108"/>
      <c r="R273" s="112">
        <f t="shared" si="18"/>
        <v>1638.3843363561421</v>
      </c>
      <c r="S273" s="120">
        <v>6731.14</v>
      </c>
      <c r="T273" s="182" t="s">
        <v>108</v>
      </c>
      <c r="U273" s="12"/>
      <c r="V273" s="45"/>
      <c r="W273" s="46"/>
      <c r="X273" s="42"/>
      <c r="Y273" s="42"/>
    </row>
    <row r="274" spans="1:25" s="47" customFormat="1" ht="21" customHeight="1" x14ac:dyDescent="0.25">
      <c r="A274" s="105" t="s">
        <v>1011</v>
      </c>
      <c r="B274" s="113" t="s">
        <v>209</v>
      </c>
      <c r="C274" s="106">
        <v>1952</v>
      </c>
      <c r="D274" s="110"/>
      <c r="E274" s="110" t="s">
        <v>60</v>
      </c>
      <c r="F274" s="106">
        <v>2</v>
      </c>
      <c r="G274" s="106">
        <v>1</v>
      </c>
      <c r="H274" s="111">
        <v>374.7</v>
      </c>
      <c r="I274" s="111">
        <v>343.3</v>
      </c>
      <c r="J274" s="111">
        <v>252</v>
      </c>
      <c r="K274" s="159">
        <v>19</v>
      </c>
      <c r="L274" s="111">
        <v>700800</v>
      </c>
      <c r="M274" s="108"/>
      <c r="N274" s="108"/>
      <c r="O274" s="108"/>
      <c r="P274" s="111">
        <f t="shared" si="17"/>
        <v>700800</v>
      </c>
      <c r="Q274" s="108"/>
      <c r="R274" s="112">
        <f t="shared" si="18"/>
        <v>1870.2962369895918</v>
      </c>
      <c r="S274" s="120">
        <v>6731.14</v>
      </c>
      <c r="T274" s="182" t="s">
        <v>220</v>
      </c>
      <c r="U274" s="12"/>
      <c r="V274" s="45"/>
      <c r="W274" s="46"/>
      <c r="X274" s="42"/>
      <c r="Y274" s="42"/>
    </row>
    <row r="275" spans="1:25" s="47" customFormat="1" ht="21" customHeight="1" x14ac:dyDescent="0.25">
      <c r="A275" s="105" t="s">
        <v>1012</v>
      </c>
      <c r="B275" s="113" t="s">
        <v>211</v>
      </c>
      <c r="C275" s="106">
        <v>1951</v>
      </c>
      <c r="D275" s="110"/>
      <c r="E275" s="110" t="s">
        <v>60</v>
      </c>
      <c r="F275" s="106">
        <v>2</v>
      </c>
      <c r="G275" s="106">
        <v>1</v>
      </c>
      <c r="H275" s="111">
        <v>377.1</v>
      </c>
      <c r="I275" s="111">
        <v>343.1</v>
      </c>
      <c r="J275" s="111">
        <v>186.7</v>
      </c>
      <c r="K275" s="159">
        <v>36</v>
      </c>
      <c r="L275" s="111">
        <v>47737.79</v>
      </c>
      <c r="M275" s="108"/>
      <c r="N275" s="108"/>
      <c r="O275" s="108"/>
      <c r="P275" s="111">
        <f t="shared" si="17"/>
        <v>47737.79</v>
      </c>
      <c r="Q275" s="108"/>
      <c r="R275" s="112">
        <f t="shared" si="18"/>
        <v>126.59185892336249</v>
      </c>
      <c r="S275" s="120">
        <v>6731.14</v>
      </c>
      <c r="T275" s="182" t="s">
        <v>220</v>
      </c>
      <c r="U275" s="12"/>
      <c r="V275" s="45"/>
      <c r="W275" s="46"/>
      <c r="X275" s="42"/>
      <c r="Y275" s="42"/>
    </row>
    <row r="276" spans="1:25" s="47" customFormat="1" ht="21" customHeight="1" x14ac:dyDescent="0.25">
      <c r="A276" s="105" t="s">
        <v>1013</v>
      </c>
      <c r="B276" s="113" t="s">
        <v>210</v>
      </c>
      <c r="C276" s="106">
        <v>1951</v>
      </c>
      <c r="D276" s="110"/>
      <c r="E276" s="110" t="s">
        <v>60</v>
      </c>
      <c r="F276" s="106">
        <v>2</v>
      </c>
      <c r="G276" s="106">
        <v>1</v>
      </c>
      <c r="H276" s="111">
        <v>364.1</v>
      </c>
      <c r="I276" s="111">
        <v>348.6</v>
      </c>
      <c r="J276" s="111">
        <v>348.6</v>
      </c>
      <c r="K276" s="159">
        <v>14</v>
      </c>
      <c r="L276" s="111">
        <v>596540.99</v>
      </c>
      <c r="M276" s="108"/>
      <c r="N276" s="108"/>
      <c r="O276" s="108"/>
      <c r="P276" s="111">
        <f t="shared" si="17"/>
        <v>596540.99</v>
      </c>
      <c r="Q276" s="108"/>
      <c r="R276" s="112">
        <f t="shared" si="18"/>
        <v>1638.3987640758032</v>
      </c>
      <c r="S276" s="120">
        <v>6731.14</v>
      </c>
      <c r="T276" s="182" t="s">
        <v>220</v>
      </c>
      <c r="U276" s="12"/>
      <c r="V276" s="45"/>
      <c r="W276" s="46"/>
      <c r="X276" s="42"/>
      <c r="Y276" s="42"/>
    </row>
    <row r="277" spans="1:25" s="47" customFormat="1" ht="21" customHeight="1" x14ac:dyDescent="0.25">
      <c r="A277" s="105" t="s">
        <v>1014</v>
      </c>
      <c r="B277" s="113" t="s">
        <v>212</v>
      </c>
      <c r="C277" s="106">
        <v>1952</v>
      </c>
      <c r="D277" s="110"/>
      <c r="E277" s="110" t="s">
        <v>60</v>
      </c>
      <c r="F277" s="106">
        <v>2</v>
      </c>
      <c r="G277" s="106">
        <v>1</v>
      </c>
      <c r="H277" s="111">
        <v>378.6</v>
      </c>
      <c r="I277" s="111">
        <v>347</v>
      </c>
      <c r="J277" s="111">
        <v>264.7</v>
      </c>
      <c r="K277" s="159">
        <v>17</v>
      </c>
      <c r="L277" s="111">
        <v>579339.88</v>
      </c>
      <c r="M277" s="108"/>
      <c r="N277" s="108"/>
      <c r="O277" s="108"/>
      <c r="P277" s="111">
        <f t="shared" si="17"/>
        <v>579339.88</v>
      </c>
      <c r="Q277" s="108"/>
      <c r="R277" s="112">
        <f t="shared" si="18"/>
        <v>1530.2162704701532</v>
      </c>
      <c r="S277" s="120">
        <v>6731.14</v>
      </c>
      <c r="T277" s="182" t="s">
        <v>108</v>
      </c>
      <c r="U277" s="12"/>
      <c r="V277" s="45"/>
      <c r="W277" s="46"/>
      <c r="X277" s="42"/>
      <c r="Y277" s="42"/>
    </row>
    <row r="278" spans="1:25" s="47" customFormat="1" ht="21" customHeight="1" x14ac:dyDescent="0.25">
      <c r="A278" s="105" t="s">
        <v>1015</v>
      </c>
      <c r="B278" s="113" t="s">
        <v>213</v>
      </c>
      <c r="C278" s="106">
        <v>1951</v>
      </c>
      <c r="D278" s="110"/>
      <c r="E278" s="110" t="s">
        <v>60</v>
      </c>
      <c r="F278" s="106">
        <v>2</v>
      </c>
      <c r="G278" s="106">
        <v>1</v>
      </c>
      <c r="H278" s="111">
        <v>380.6</v>
      </c>
      <c r="I278" s="111">
        <v>344</v>
      </c>
      <c r="J278" s="111">
        <v>262.89999999999998</v>
      </c>
      <c r="K278" s="159">
        <v>13</v>
      </c>
      <c r="L278" s="111">
        <v>571043.30000000005</v>
      </c>
      <c r="M278" s="108"/>
      <c r="N278" s="108"/>
      <c r="O278" s="108"/>
      <c r="P278" s="111">
        <f t="shared" si="17"/>
        <v>571043.30000000005</v>
      </c>
      <c r="Q278" s="108"/>
      <c r="R278" s="112">
        <f t="shared" si="18"/>
        <v>1500.3765107724646</v>
      </c>
      <c r="S278" s="120">
        <v>6731.14</v>
      </c>
      <c r="T278" s="182" t="s">
        <v>108</v>
      </c>
      <c r="U278" s="12"/>
      <c r="V278" s="45"/>
      <c r="W278" s="46"/>
      <c r="X278" s="42"/>
      <c r="Y278" s="42"/>
    </row>
    <row r="279" spans="1:25" s="47" customFormat="1" ht="21" customHeight="1" x14ac:dyDescent="0.25">
      <c r="A279" s="105" t="s">
        <v>1016</v>
      </c>
      <c r="B279" s="113" t="s">
        <v>214</v>
      </c>
      <c r="C279" s="106">
        <v>1950</v>
      </c>
      <c r="D279" s="110"/>
      <c r="E279" s="110" t="s">
        <v>60</v>
      </c>
      <c r="F279" s="106">
        <v>2</v>
      </c>
      <c r="G279" s="106">
        <v>1</v>
      </c>
      <c r="H279" s="111">
        <v>371.3</v>
      </c>
      <c r="I279" s="111">
        <v>339</v>
      </c>
      <c r="J279" s="111">
        <v>300.7</v>
      </c>
      <c r="K279" s="159">
        <v>12</v>
      </c>
      <c r="L279" s="111">
        <v>569199.85</v>
      </c>
      <c r="M279" s="108"/>
      <c r="N279" s="108"/>
      <c r="O279" s="108"/>
      <c r="P279" s="111">
        <f t="shared" si="17"/>
        <v>569199.85</v>
      </c>
      <c r="Q279" s="108"/>
      <c r="R279" s="112">
        <f t="shared" si="18"/>
        <v>1532.9917856180984</v>
      </c>
      <c r="S279" s="120">
        <v>6731.14</v>
      </c>
      <c r="T279" s="182" t="s">
        <v>108</v>
      </c>
      <c r="U279" s="12"/>
      <c r="V279" s="45"/>
      <c r="W279" s="46"/>
      <c r="X279" s="42"/>
      <c r="Y279" s="42"/>
    </row>
    <row r="280" spans="1:25" s="47" customFormat="1" ht="21" customHeight="1" x14ac:dyDescent="0.25">
      <c r="A280" s="105" t="s">
        <v>1017</v>
      </c>
      <c r="B280" s="113" t="s">
        <v>215</v>
      </c>
      <c r="C280" s="106">
        <v>1952</v>
      </c>
      <c r="D280" s="110"/>
      <c r="E280" s="110" t="s">
        <v>60</v>
      </c>
      <c r="F280" s="106">
        <v>2</v>
      </c>
      <c r="G280" s="106">
        <v>1</v>
      </c>
      <c r="H280" s="111">
        <v>372.4</v>
      </c>
      <c r="I280" s="111">
        <v>342.4</v>
      </c>
      <c r="J280" s="111">
        <v>198.3</v>
      </c>
      <c r="K280" s="159">
        <v>16</v>
      </c>
      <c r="L280" s="111">
        <v>136960.43</v>
      </c>
      <c r="M280" s="108"/>
      <c r="N280" s="108"/>
      <c r="O280" s="108"/>
      <c r="P280" s="111">
        <f t="shared" si="17"/>
        <v>136960.43</v>
      </c>
      <c r="Q280" s="108"/>
      <c r="R280" s="112">
        <f t="shared" si="18"/>
        <v>367.77773899033298</v>
      </c>
      <c r="S280" s="120">
        <v>6731.14</v>
      </c>
      <c r="T280" s="182" t="s">
        <v>108</v>
      </c>
      <c r="U280" s="12"/>
      <c r="V280" s="45"/>
      <c r="W280" s="46"/>
      <c r="X280" s="42"/>
      <c r="Y280" s="42"/>
    </row>
    <row r="281" spans="1:25" s="47" customFormat="1" ht="21" customHeight="1" x14ac:dyDescent="0.25">
      <c r="A281" s="105" t="s">
        <v>1018</v>
      </c>
      <c r="B281" s="113" t="s">
        <v>216</v>
      </c>
      <c r="C281" s="106">
        <v>1952</v>
      </c>
      <c r="D281" s="110"/>
      <c r="E281" s="110" t="s">
        <v>60</v>
      </c>
      <c r="F281" s="106">
        <v>2</v>
      </c>
      <c r="G281" s="106">
        <v>1</v>
      </c>
      <c r="H281" s="111">
        <v>374.8</v>
      </c>
      <c r="I281" s="111">
        <v>343</v>
      </c>
      <c r="J281" s="111">
        <v>170.13</v>
      </c>
      <c r="K281" s="159">
        <v>12</v>
      </c>
      <c r="L281" s="111">
        <v>579818.63</v>
      </c>
      <c r="M281" s="108"/>
      <c r="N281" s="108"/>
      <c r="O281" s="108"/>
      <c r="P281" s="111">
        <f t="shared" si="17"/>
        <v>579818.63</v>
      </c>
      <c r="Q281" s="108"/>
      <c r="R281" s="112">
        <f t="shared" si="18"/>
        <v>1547.0080843116327</v>
      </c>
      <c r="S281" s="120">
        <v>6731.14</v>
      </c>
      <c r="T281" s="182" t="s">
        <v>220</v>
      </c>
      <c r="U281" s="12"/>
      <c r="V281" s="45"/>
      <c r="W281" s="46"/>
      <c r="X281" s="42"/>
      <c r="Y281" s="42"/>
    </row>
    <row r="282" spans="1:25" s="47" customFormat="1" ht="21" customHeight="1" x14ac:dyDescent="0.25">
      <c r="A282" s="105" t="s">
        <v>1019</v>
      </c>
      <c r="B282" s="113" t="s">
        <v>217</v>
      </c>
      <c r="C282" s="106">
        <v>1951</v>
      </c>
      <c r="D282" s="110"/>
      <c r="E282" s="110" t="s">
        <v>60</v>
      </c>
      <c r="F282" s="106">
        <v>2</v>
      </c>
      <c r="G282" s="106">
        <v>2</v>
      </c>
      <c r="H282" s="111">
        <v>584</v>
      </c>
      <c r="I282" s="111">
        <v>538</v>
      </c>
      <c r="J282" s="111">
        <v>492</v>
      </c>
      <c r="K282" s="159">
        <v>21</v>
      </c>
      <c r="L282" s="111">
        <v>87926</v>
      </c>
      <c r="M282" s="108"/>
      <c r="N282" s="108"/>
      <c r="O282" s="108"/>
      <c r="P282" s="111">
        <f t="shared" si="17"/>
        <v>87926</v>
      </c>
      <c r="Q282" s="108"/>
      <c r="R282" s="112">
        <f t="shared" si="18"/>
        <v>150.5582191780822</v>
      </c>
      <c r="S282" s="120">
        <v>6731.14</v>
      </c>
      <c r="T282" s="182" t="s">
        <v>220</v>
      </c>
      <c r="U282" s="12"/>
      <c r="V282" s="45"/>
      <c r="W282" s="46"/>
      <c r="X282" s="42"/>
      <c r="Y282" s="42"/>
    </row>
    <row r="283" spans="1:25" s="47" customFormat="1" ht="21" customHeight="1" x14ac:dyDescent="0.25">
      <c r="A283" s="105" t="s">
        <v>1020</v>
      </c>
      <c r="B283" s="113" t="s">
        <v>218</v>
      </c>
      <c r="C283" s="106">
        <v>1952</v>
      </c>
      <c r="D283" s="110"/>
      <c r="E283" s="110" t="s">
        <v>60</v>
      </c>
      <c r="F283" s="106">
        <v>2</v>
      </c>
      <c r="G283" s="106">
        <v>1</v>
      </c>
      <c r="H283" s="111">
        <v>364.2</v>
      </c>
      <c r="I283" s="111">
        <v>332</v>
      </c>
      <c r="J283" s="111">
        <v>203.5</v>
      </c>
      <c r="K283" s="159">
        <v>23</v>
      </c>
      <c r="L283" s="111">
        <v>562410.63</v>
      </c>
      <c r="M283" s="108"/>
      <c r="N283" s="108"/>
      <c r="O283" s="108"/>
      <c r="P283" s="111">
        <f t="shared" si="17"/>
        <v>562410.63</v>
      </c>
      <c r="Q283" s="108"/>
      <c r="R283" s="112">
        <f t="shared" si="18"/>
        <v>1544.2356672158155</v>
      </c>
      <c r="S283" s="120">
        <v>6731.14</v>
      </c>
      <c r="T283" s="182" t="s">
        <v>220</v>
      </c>
      <c r="U283" s="12"/>
      <c r="V283" s="45"/>
      <c r="W283" s="46"/>
      <c r="X283" s="42"/>
      <c r="Y283" s="42"/>
    </row>
    <row r="284" spans="1:25" s="47" customFormat="1" ht="21" customHeight="1" x14ac:dyDescent="0.25">
      <c r="A284" s="105" t="s">
        <v>1021</v>
      </c>
      <c r="B284" s="113" t="s">
        <v>219</v>
      </c>
      <c r="C284" s="106">
        <v>1952</v>
      </c>
      <c r="D284" s="110" t="s">
        <v>61</v>
      </c>
      <c r="E284" s="110" t="s">
        <v>60</v>
      </c>
      <c r="F284" s="106">
        <v>2</v>
      </c>
      <c r="G284" s="106">
        <v>1</v>
      </c>
      <c r="H284" s="111">
        <v>363</v>
      </c>
      <c r="I284" s="111">
        <v>332</v>
      </c>
      <c r="J284" s="111">
        <v>214.2</v>
      </c>
      <c r="K284" s="159">
        <v>9</v>
      </c>
      <c r="L284" s="111">
        <v>579339.88</v>
      </c>
      <c r="M284" s="108"/>
      <c r="N284" s="108"/>
      <c r="O284" s="108"/>
      <c r="P284" s="111">
        <f t="shared" si="17"/>
        <v>579339.88</v>
      </c>
      <c r="Q284" s="108" t="s">
        <v>61</v>
      </c>
      <c r="R284" s="112">
        <f t="shared" si="18"/>
        <v>1595.9776308539945</v>
      </c>
      <c r="S284" s="120">
        <v>6731.14</v>
      </c>
      <c r="T284" s="182" t="s">
        <v>220</v>
      </c>
      <c r="U284" s="12"/>
      <c r="V284" s="45"/>
      <c r="W284" s="46"/>
      <c r="X284" s="42"/>
      <c r="Y284" s="42"/>
    </row>
    <row r="285" spans="1:25" s="47" customFormat="1" ht="21" customHeight="1" x14ac:dyDescent="0.25">
      <c r="A285" s="105"/>
      <c r="B285" s="119" t="s">
        <v>103</v>
      </c>
      <c r="C285" s="106"/>
      <c r="D285" s="125"/>
      <c r="E285" s="106"/>
      <c r="F285" s="106"/>
      <c r="G285" s="106"/>
      <c r="H285" s="107">
        <f>SUM(H286:H305)</f>
        <v>8951.5999999999985</v>
      </c>
      <c r="I285" s="107">
        <f>SUM(I286:I305)</f>
        <v>7204</v>
      </c>
      <c r="J285" s="107">
        <f>SUM(J286:J305)</f>
        <v>5456.56</v>
      </c>
      <c r="K285" s="144">
        <f>SUM(K286:K305)</f>
        <v>387</v>
      </c>
      <c r="L285" s="107">
        <f>SUM(L286:L305)</f>
        <v>5874896</v>
      </c>
      <c r="M285" s="108"/>
      <c r="N285" s="108"/>
      <c r="O285" s="108"/>
      <c r="P285" s="107">
        <f>SUM(P286:P305)</f>
        <v>5874896</v>
      </c>
      <c r="Q285" s="108" t="s">
        <v>61</v>
      </c>
      <c r="R285" s="126"/>
      <c r="S285" s="120"/>
      <c r="T285" s="182"/>
      <c r="U285" s="12"/>
      <c r="V285" s="45"/>
      <c r="W285" s="46"/>
      <c r="X285" s="42"/>
      <c r="Y285" s="42"/>
    </row>
    <row r="286" spans="1:25" s="47" customFormat="1" ht="21" customHeight="1" x14ac:dyDescent="0.25">
      <c r="A286" s="105" t="s">
        <v>1022</v>
      </c>
      <c r="B286" s="109" t="s">
        <v>309</v>
      </c>
      <c r="C286" s="110">
        <v>1965</v>
      </c>
      <c r="D286" s="110" t="s">
        <v>61</v>
      </c>
      <c r="E286" s="110" t="s">
        <v>59</v>
      </c>
      <c r="F286" s="110">
        <v>2</v>
      </c>
      <c r="G286" s="110">
        <v>2</v>
      </c>
      <c r="H286" s="111">
        <v>368.1</v>
      </c>
      <c r="I286" s="111">
        <v>234.4</v>
      </c>
      <c r="J286" s="111">
        <v>234.4</v>
      </c>
      <c r="K286" s="159">
        <v>18</v>
      </c>
      <c r="L286" s="111">
        <v>484419.6</v>
      </c>
      <c r="M286" s="108"/>
      <c r="N286" s="108"/>
      <c r="O286" s="108"/>
      <c r="P286" s="111">
        <v>484419.6</v>
      </c>
      <c r="Q286" s="108" t="s">
        <v>61</v>
      </c>
      <c r="R286" s="112">
        <f>L286/H286</f>
        <v>1315.9999999999998</v>
      </c>
      <c r="S286" s="120">
        <v>6731.14</v>
      </c>
      <c r="T286" s="182" t="s">
        <v>108</v>
      </c>
      <c r="U286" s="12"/>
      <c r="V286" s="45"/>
      <c r="W286" s="46"/>
      <c r="X286" s="42"/>
      <c r="Y286" s="42"/>
    </row>
    <row r="287" spans="1:25" s="47" customFormat="1" ht="21" customHeight="1" x14ac:dyDescent="0.25">
      <c r="A287" s="105" t="s">
        <v>1023</v>
      </c>
      <c r="B287" s="109" t="s">
        <v>310</v>
      </c>
      <c r="C287" s="110">
        <v>1926</v>
      </c>
      <c r="D287" s="110" t="s">
        <v>61</v>
      </c>
      <c r="E287" s="110" t="s">
        <v>60</v>
      </c>
      <c r="F287" s="110">
        <v>1</v>
      </c>
      <c r="G287" s="110">
        <v>1</v>
      </c>
      <c r="H287" s="111">
        <v>263.89999999999998</v>
      </c>
      <c r="I287" s="111">
        <v>201.7</v>
      </c>
      <c r="J287" s="111">
        <v>108</v>
      </c>
      <c r="K287" s="159">
        <v>12</v>
      </c>
      <c r="L287" s="111">
        <v>794400</v>
      </c>
      <c r="M287" s="108"/>
      <c r="N287" s="108"/>
      <c r="O287" s="108"/>
      <c r="P287" s="111">
        <v>794400</v>
      </c>
      <c r="Q287" s="108" t="s">
        <v>61</v>
      </c>
      <c r="R287" s="112">
        <f t="shared" ref="R287:R305" si="19">L287/H287</f>
        <v>3010.2311481621828</v>
      </c>
      <c r="S287" s="120">
        <v>6731.14</v>
      </c>
      <c r="T287" s="182" t="s">
        <v>108</v>
      </c>
      <c r="U287" s="12"/>
      <c r="V287" s="45"/>
      <c r="W287" s="46"/>
      <c r="X287" s="42"/>
      <c r="Y287" s="42"/>
    </row>
    <row r="288" spans="1:25" s="47" customFormat="1" ht="21" customHeight="1" x14ac:dyDescent="0.25">
      <c r="A288" s="105" t="s">
        <v>1024</v>
      </c>
      <c r="B288" s="113" t="s">
        <v>311</v>
      </c>
      <c r="C288" s="110">
        <v>1955</v>
      </c>
      <c r="D288" s="110" t="s">
        <v>61</v>
      </c>
      <c r="E288" s="110" t="s">
        <v>60</v>
      </c>
      <c r="F288" s="110">
        <v>2</v>
      </c>
      <c r="G288" s="110">
        <v>2</v>
      </c>
      <c r="H288" s="111">
        <v>295.3</v>
      </c>
      <c r="I288" s="111">
        <v>218.5</v>
      </c>
      <c r="J288" s="111">
        <v>218.5</v>
      </c>
      <c r="K288" s="159">
        <v>13</v>
      </c>
      <c r="L288" s="111">
        <v>46331</v>
      </c>
      <c r="M288" s="107"/>
      <c r="N288" s="107"/>
      <c r="O288" s="107"/>
      <c r="P288" s="111">
        <v>46331</v>
      </c>
      <c r="Q288" s="108" t="s">
        <v>61</v>
      </c>
      <c r="R288" s="116">
        <f t="shared" si="19"/>
        <v>156.89468337284117</v>
      </c>
      <c r="S288" s="117">
        <v>6731.14</v>
      </c>
      <c r="T288" s="182" t="s">
        <v>123</v>
      </c>
      <c r="U288" s="12"/>
      <c r="V288" s="45"/>
      <c r="W288" s="46"/>
      <c r="X288" s="42"/>
      <c r="Y288" s="42"/>
    </row>
    <row r="289" spans="1:40" s="15" customFormat="1" ht="21" customHeight="1" x14ac:dyDescent="0.25">
      <c r="A289" s="105" t="s">
        <v>1025</v>
      </c>
      <c r="B289" s="113" t="s">
        <v>312</v>
      </c>
      <c r="C289" s="110">
        <v>1932</v>
      </c>
      <c r="D289" s="110" t="s">
        <v>61</v>
      </c>
      <c r="E289" s="110" t="s">
        <v>60</v>
      </c>
      <c r="F289" s="110">
        <v>2</v>
      </c>
      <c r="G289" s="110">
        <v>1</v>
      </c>
      <c r="H289" s="111">
        <v>728</v>
      </c>
      <c r="I289" s="111">
        <v>433.8</v>
      </c>
      <c r="J289" s="111">
        <v>269.39999999999998</v>
      </c>
      <c r="K289" s="159">
        <v>63</v>
      </c>
      <c r="L289" s="111">
        <v>102086</v>
      </c>
      <c r="M289" s="107"/>
      <c r="N289" s="107"/>
      <c r="O289" s="107"/>
      <c r="P289" s="111">
        <v>102086</v>
      </c>
      <c r="Q289" s="108" t="s">
        <v>61</v>
      </c>
      <c r="R289" s="116">
        <f t="shared" si="19"/>
        <v>140.22802197802199</v>
      </c>
      <c r="S289" s="117">
        <v>6731.14</v>
      </c>
      <c r="T289" s="182" t="s">
        <v>123</v>
      </c>
      <c r="U289" s="12"/>
      <c r="V289" s="13"/>
      <c r="W289" s="14"/>
      <c r="X289" s="3"/>
      <c r="Y289" s="3"/>
    </row>
    <row r="290" spans="1:40" s="47" customFormat="1" ht="21" customHeight="1" x14ac:dyDescent="0.25">
      <c r="A290" s="105" t="s">
        <v>1026</v>
      </c>
      <c r="B290" s="113" t="s">
        <v>313</v>
      </c>
      <c r="C290" s="110">
        <v>1922</v>
      </c>
      <c r="D290" s="110" t="s">
        <v>61</v>
      </c>
      <c r="E290" s="110" t="s">
        <v>60</v>
      </c>
      <c r="F290" s="110">
        <v>1</v>
      </c>
      <c r="G290" s="110">
        <v>1</v>
      </c>
      <c r="H290" s="111">
        <v>106.2</v>
      </c>
      <c r="I290" s="111">
        <v>81.5</v>
      </c>
      <c r="J290" s="111">
        <v>44.5</v>
      </c>
      <c r="K290" s="159">
        <v>5</v>
      </c>
      <c r="L290" s="111">
        <v>312000</v>
      </c>
      <c r="M290" s="108"/>
      <c r="N290" s="108"/>
      <c r="O290" s="108"/>
      <c r="P290" s="111">
        <v>312000</v>
      </c>
      <c r="Q290" s="108" t="s">
        <v>61</v>
      </c>
      <c r="R290" s="112">
        <f t="shared" si="19"/>
        <v>2937.8531073446325</v>
      </c>
      <c r="S290" s="120">
        <v>6731.14</v>
      </c>
      <c r="T290" s="182" t="s">
        <v>108</v>
      </c>
      <c r="U290" s="12"/>
      <c r="V290" s="45"/>
      <c r="W290" s="46"/>
      <c r="X290" s="42"/>
      <c r="Y290" s="42"/>
    </row>
    <row r="291" spans="1:40" s="73" customFormat="1" ht="21" customHeight="1" x14ac:dyDescent="0.25">
      <c r="A291" s="105" t="s">
        <v>1027</v>
      </c>
      <c r="B291" s="113" t="s">
        <v>314</v>
      </c>
      <c r="C291" s="106">
        <v>1924</v>
      </c>
      <c r="D291" s="110" t="s">
        <v>61</v>
      </c>
      <c r="E291" s="106" t="s">
        <v>60</v>
      </c>
      <c r="F291" s="106">
        <v>2</v>
      </c>
      <c r="G291" s="106">
        <v>1</v>
      </c>
      <c r="H291" s="131">
        <v>274.2</v>
      </c>
      <c r="I291" s="131">
        <v>237.1</v>
      </c>
      <c r="J291" s="131">
        <v>186.9</v>
      </c>
      <c r="K291" s="161">
        <v>9</v>
      </c>
      <c r="L291" s="116">
        <v>48809</v>
      </c>
      <c r="M291" s="107"/>
      <c r="N291" s="107"/>
      <c r="O291" s="107"/>
      <c r="P291" s="116">
        <v>48809</v>
      </c>
      <c r="Q291" s="108" t="s">
        <v>61</v>
      </c>
      <c r="R291" s="116">
        <f t="shared" si="19"/>
        <v>178.00510576221737</v>
      </c>
      <c r="S291" s="117">
        <v>6731.14</v>
      </c>
      <c r="T291" s="182" t="s">
        <v>123</v>
      </c>
      <c r="U291" s="134"/>
      <c r="V291" s="135"/>
      <c r="W291" s="145"/>
      <c r="X291" s="143"/>
      <c r="Y291" s="143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</row>
    <row r="292" spans="1:40" s="47" customFormat="1" ht="21" customHeight="1" x14ac:dyDescent="0.25">
      <c r="A292" s="105" t="s">
        <v>1028</v>
      </c>
      <c r="B292" s="113" t="s">
        <v>315</v>
      </c>
      <c r="C292" s="110">
        <v>1924</v>
      </c>
      <c r="D292" s="110" t="s">
        <v>61</v>
      </c>
      <c r="E292" s="110" t="s">
        <v>81</v>
      </c>
      <c r="F292" s="110">
        <v>2</v>
      </c>
      <c r="G292" s="110">
        <v>1</v>
      </c>
      <c r="H292" s="111">
        <v>558.1</v>
      </c>
      <c r="I292" s="111">
        <v>400.7</v>
      </c>
      <c r="J292" s="111">
        <v>319.7</v>
      </c>
      <c r="K292" s="159">
        <v>26</v>
      </c>
      <c r="L292" s="111">
        <v>44561</v>
      </c>
      <c r="M292" s="107"/>
      <c r="N292" s="107"/>
      <c r="O292" s="107"/>
      <c r="P292" s="111">
        <v>44561</v>
      </c>
      <c r="Q292" s="108" t="s">
        <v>61</v>
      </c>
      <c r="R292" s="116">
        <f t="shared" si="19"/>
        <v>79.844113958072029</v>
      </c>
      <c r="S292" s="117">
        <v>6731.14</v>
      </c>
      <c r="T292" s="182" t="s">
        <v>123</v>
      </c>
      <c r="U292" s="134"/>
      <c r="V292" s="135"/>
      <c r="W292" s="145"/>
      <c r="X292" s="143"/>
      <c r="Y292" s="143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</row>
    <row r="293" spans="1:40" s="47" customFormat="1" ht="21" customHeight="1" x14ac:dyDescent="0.25">
      <c r="A293" s="105" t="s">
        <v>1029</v>
      </c>
      <c r="B293" s="113" t="s">
        <v>316</v>
      </c>
      <c r="C293" s="110">
        <v>1935</v>
      </c>
      <c r="D293" s="110" t="s">
        <v>61</v>
      </c>
      <c r="E293" s="110" t="s">
        <v>81</v>
      </c>
      <c r="F293" s="110">
        <v>2</v>
      </c>
      <c r="G293" s="110">
        <v>2</v>
      </c>
      <c r="H293" s="111">
        <v>615.79999999999995</v>
      </c>
      <c r="I293" s="111">
        <v>568.79999999999995</v>
      </c>
      <c r="J293" s="111">
        <v>68.86</v>
      </c>
      <c r="K293" s="159">
        <v>20</v>
      </c>
      <c r="L293" s="111">
        <v>121379</v>
      </c>
      <c r="M293" s="107"/>
      <c r="N293" s="107"/>
      <c r="O293" s="107"/>
      <c r="P293" s="111">
        <v>121379</v>
      </c>
      <c r="Q293" s="108" t="s">
        <v>61</v>
      </c>
      <c r="R293" s="116">
        <f t="shared" si="19"/>
        <v>197.10782721662878</v>
      </c>
      <c r="S293" s="117">
        <v>6731.14</v>
      </c>
      <c r="T293" s="182" t="s">
        <v>123</v>
      </c>
      <c r="U293" s="134"/>
      <c r="V293" s="135"/>
      <c r="W293" s="145"/>
      <c r="X293" s="143"/>
      <c r="Y293" s="143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</row>
    <row r="294" spans="1:40" s="73" customFormat="1" ht="21" customHeight="1" x14ac:dyDescent="0.25">
      <c r="A294" s="105" t="s">
        <v>1030</v>
      </c>
      <c r="B294" s="109" t="s">
        <v>317</v>
      </c>
      <c r="C294" s="106">
        <v>1930</v>
      </c>
      <c r="D294" s="110" t="s">
        <v>61</v>
      </c>
      <c r="E294" s="106" t="s">
        <v>60</v>
      </c>
      <c r="F294" s="106">
        <v>2</v>
      </c>
      <c r="G294" s="106">
        <v>2</v>
      </c>
      <c r="H294" s="164">
        <v>449.1</v>
      </c>
      <c r="I294" s="166">
        <v>407.8</v>
      </c>
      <c r="J294" s="166">
        <v>198.4</v>
      </c>
      <c r="K294" s="165">
        <v>12</v>
      </c>
      <c r="L294" s="116">
        <v>967200</v>
      </c>
      <c r="M294" s="141"/>
      <c r="N294" s="141"/>
      <c r="O294" s="141"/>
      <c r="P294" s="116">
        <v>967200</v>
      </c>
      <c r="Q294" s="141" t="s">
        <v>61</v>
      </c>
      <c r="R294" s="112">
        <f t="shared" si="19"/>
        <v>2153.6406145624583</v>
      </c>
      <c r="S294" s="120">
        <v>6731.14</v>
      </c>
      <c r="T294" s="182" t="s">
        <v>108</v>
      </c>
      <c r="U294" s="134"/>
      <c r="V294" s="135"/>
      <c r="W294" s="145"/>
      <c r="X294" s="143"/>
      <c r="Y294" s="143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</row>
    <row r="295" spans="1:40" s="47" customFormat="1" ht="21" customHeight="1" x14ac:dyDescent="0.25">
      <c r="A295" s="105" t="s">
        <v>1031</v>
      </c>
      <c r="B295" s="109" t="s">
        <v>418</v>
      </c>
      <c r="C295" s="110">
        <v>1983</v>
      </c>
      <c r="D295" s="110" t="s">
        <v>61</v>
      </c>
      <c r="E295" s="110" t="s">
        <v>59</v>
      </c>
      <c r="F295" s="110">
        <v>2</v>
      </c>
      <c r="G295" s="110">
        <v>1</v>
      </c>
      <c r="H295" s="111">
        <v>187.8</v>
      </c>
      <c r="I295" s="111">
        <v>147.4</v>
      </c>
      <c r="J295" s="111">
        <v>89.2</v>
      </c>
      <c r="K295" s="159">
        <v>19</v>
      </c>
      <c r="L295" s="111">
        <v>193978.4</v>
      </c>
      <c r="M295" s="108"/>
      <c r="N295" s="108"/>
      <c r="O295" s="108"/>
      <c r="P295" s="111">
        <v>193978.4</v>
      </c>
      <c r="Q295" s="108" t="s">
        <v>61</v>
      </c>
      <c r="R295" s="112">
        <f t="shared" si="19"/>
        <v>1032.898828541001</v>
      </c>
      <c r="S295" s="120">
        <v>6731.14</v>
      </c>
      <c r="T295" s="182" t="s">
        <v>108</v>
      </c>
      <c r="U295" s="134"/>
      <c r="V295" s="135"/>
      <c r="W295" s="145"/>
      <c r="X295" s="143"/>
      <c r="Y295" s="143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</row>
    <row r="296" spans="1:40" s="47" customFormat="1" ht="21" customHeight="1" x14ac:dyDescent="0.25">
      <c r="A296" s="105" t="s">
        <v>1032</v>
      </c>
      <c r="B296" s="109" t="s">
        <v>318</v>
      </c>
      <c r="C296" s="110">
        <v>1923</v>
      </c>
      <c r="D296" s="110" t="s">
        <v>61</v>
      </c>
      <c r="E296" s="106" t="s">
        <v>60</v>
      </c>
      <c r="F296" s="110">
        <v>2</v>
      </c>
      <c r="G296" s="110">
        <v>1</v>
      </c>
      <c r="H296" s="111">
        <v>314</v>
      </c>
      <c r="I296" s="111">
        <v>193.9</v>
      </c>
      <c r="J296" s="111">
        <v>155.4</v>
      </c>
      <c r="K296" s="159">
        <v>13</v>
      </c>
      <c r="L296" s="111">
        <v>42968</v>
      </c>
      <c r="M296" s="107"/>
      <c r="N296" s="107"/>
      <c r="O296" s="107"/>
      <c r="P296" s="111">
        <v>42968</v>
      </c>
      <c r="Q296" s="108" t="s">
        <v>61</v>
      </c>
      <c r="R296" s="116">
        <f t="shared" si="19"/>
        <v>136.84076433121018</v>
      </c>
      <c r="S296" s="117">
        <v>6731.14</v>
      </c>
      <c r="T296" s="182" t="s">
        <v>123</v>
      </c>
      <c r="U296" s="12"/>
      <c r="V296" s="45"/>
      <c r="W296" s="46"/>
      <c r="X296" s="42"/>
      <c r="Y296" s="42"/>
    </row>
    <row r="297" spans="1:40" s="47" customFormat="1" ht="21" customHeight="1" x14ac:dyDescent="0.25">
      <c r="A297" s="105" t="s">
        <v>1033</v>
      </c>
      <c r="B297" s="109" t="s">
        <v>319</v>
      </c>
      <c r="C297" s="110">
        <v>1926</v>
      </c>
      <c r="D297" s="110" t="s">
        <v>61</v>
      </c>
      <c r="E297" s="106" t="s">
        <v>60</v>
      </c>
      <c r="F297" s="110">
        <v>1</v>
      </c>
      <c r="G297" s="110">
        <v>1</v>
      </c>
      <c r="H297" s="111">
        <v>222.8</v>
      </c>
      <c r="I297" s="111">
        <v>168.4</v>
      </c>
      <c r="J297" s="111">
        <v>102.5</v>
      </c>
      <c r="K297" s="159">
        <v>19</v>
      </c>
      <c r="L297" s="111">
        <v>657600</v>
      </c>
      <c r="M297" s="108"/>
      <c r="N297" s="108"/>
      <c r="O297" s="108"/>
      <c r="P297" s="111">
        <v>657600</v>
      </c>
      <c r="Q297" s="108" t="s">
        <v>61</v>
      </c>
      <c r="R297" s="112">
        <f t="shared" si="19"/>
        <v>2951.5260323159782</v>
      </c>
      <c r="S297" s="120">
        <v>6731.14</v>
      </c>
      <c r="T297" s="182" t="s">
        <v>108</v>
      </c>
      <c r="U297" s="12"/>
      <c r="V297" s="45"/>
      <c r="W297" s="46"/>
      <c r="X297" s="42"/>
      <c r="Y297" s="42"/>
    </row>
    <row r="298" spans="1:40" s="47" customFormat="1" ht="21" customHeight="1" x14ac:dyDescent="0.25">
      <c r="A298" s="105" t="s">
        <v>1034</v>
      </c>
      <c r="B298" s="113" t="s">
        <v>320</v>
      </c>
      <c r="C298" s="110">
        <v>1931</v>
      </c>
      <c r="D298" s="110"/>
      <c r="E298" s="106" t="s">
        <v>60</v>
      </c>
      <c r="F298" s="110">
        <v>1</v>
      </c>
      <c r="G298" s="110">
        <v>1</v>
      </c>
      <c r="H298" s="111">
        <v>382.4</v>
      </c>
      <c r="I298" s="111">
        <v>288.7</v>
      </c>
      <c r="J298" s="111">
        <v>222.4</v>
      </c>
      <c r="K298" s="159">
        <v>15</v>
      </c>
      <c r="L298" s="111">
        <v>1012800</v>
      </c>
      <c r="M298" s="108"/>
      <c r="N298" s="108"/>
      <c r="O298" s="108"/>
      <c r="P298" s="111">
        <v>1012800</v>
      </c>
      <c r="Q298" s="108"/>
      <c r="R298" s="112">
        <f t="shared" si="19"/>
        <v>2648.5355648535565</v>
      </c>
      <c r="S298" s="120">
        <v>6731.14</v>
      </c>
      <c r="T298" s="182" t="s">
        <v>108</v>
      </c>
      <c r="U298" s="12"/>
      <c r="V298" s="45"/>
      <c r="W298" s="46"/>
      <c r="X298" s="42"/>
      <c r="Y298" s="42"/>
    </row>
    <row r="299" spans="1:40" s="47" customFormat="1" ht="21" customHeight="1" x14ac:dyDescent="0.25">
      <c r="A299" s="105" t="s">
        <v>1035</v>
      </c>
      <c r="B299" s="113" t="s">
        <v>326</v>
      </c>
      <c r="C299" s="110">
        <v>1928</v>
      </c>
      <c r="D299" s="110"/>
      <c r="E299" s="106" t="s">
        <v>60</v>
      </c>
      <c r="F299" s="110">
        <v>1</v>
      </c>
      <c r="G299" s="110">
        <v>5</v>
      </c>
      <c r="H299" s="111">
        <v>263</v>
      </c>
      <c r="I299" s="111">
        <v>193.9</v>
      </c>
      <c r="J299" s="111">
        <v>118.5</v>
      </c>
      <c r="K299" s="159">
        <v>16</v>
      </c>
      <c r="L299" s="111">
        <v>554400</v>
      </c>
      <c r="M299" s="108"/>
      <c r="N299" s="108"/>
      <c r="O299" s="108"/>
      <c r="P299" s="111">
        <v>554400</v>
      </c>
      <c r="Q299" s="108"/>
      <c r="R299" s="112">
        <f t="shared" si="19"/>
        <v>2107.9847908745246</v>
      </c>
      <c r="S299" s="120">
        <v>6731.14</v>
      </c>
      <c r="T299" s="182" t="s">
        <v>108</v>
      </c>
      <c r="U299" s="12"/>
      <c r="V299" s="45"/>
      <c r="W299" s="46"/>
      <c r="X299" s="42"/>
      <c r="Y299" s="42"/>
    </row>
    <row r="300" spans="1:40" s="47" customFormat="1" ht="21" customHeight="1" x14ac:dyDescent="0.25">
      <c r="A300" s="105" t="s">
        <v>1036</v>
      </c>
      <c r="B300" s="109" t="s">
        <v>321</v>
      </c>
      <c r="C300" s="110">
        <v>1957</v>
      </c>
      <c r="D300" s="110"/>
      <c r="E300" s="110" t="s">
        <v>59</v>
      </c>
      <c r="F300" s="110">
        <v>2</v>
      </c>
      <c r="G300" s="110">
        <v>1</v>
      </c>
      <c r="H300" s="111">
        <v>465.7</v>
      </c>
      <c r="I300" s="111">
        <v>419.8</v>
      </c>
      <c r="J300" s="111">
        <v>419.8</v>
      </c>
      <c r="K300" s="159">
        <v>18</v>
      </c>
      <c r="L300" s="111">
        <v>52526</v>
      </c>
      <c r="M300" s="107"/>
      <c r="N300" s="107"/>
      <c r="O300" s="107"/>
      <c r="P300" s="111">
        <v>52526</v>
      </c>
      <c r="Q300" s="108"/>
      <c r="R300" s="116">
        <f t="shared" si="19"/>
        <v>112.78934936654498</v>
      </c>
      <c r="S300" s="117">
        <v>6731.14</v>
      </c>
      <c r="T300" s="182" t="s">
        <v>123</v>
      </c>
      <c r="U300" s="12"/>
      <c r="V300" s="45"/>
      <c r="W300" s="46"/>
      <c r="X300" s="42"/>
      <c r="Y300" s="42"/>
    </row>
    <row r="301" spans="1:40" s="47" customFormat="1" ht="21" customHeight="1" x14ac:dyDescent="0.25">
      <c r="A301" s="105" t="s">
        <v>1037</v>
      </c>
      <c r="B301" s="109" t="s">
        <v>322</v>
      </c>
      <c r="C301" s="110">
        <v>1963</v>
      </c>
      <c r="D301" s="110"/>
      <c r="E301" s="110" t="s">
        <v>59</v>
      </c>
      <c r="F301" s="110">
        <v>2</v>
      </c>
      <c r="G301" s="110">
        <v>2</v>
      </c>
      <c r="H301" s="111">
        <v>630.4</v>
      </c>
      <c r="I301" s="111">
        <v>389.2</v>
      </c>
      <c r="J301" s="111">
        <v>333.9</v>
      </c>
      <c r="K301" s="159">
        <v>22</v>
      </c>
      <c r="L301" s="111">
        <v>229334</v>
      </c>
      <c r="M301" s="107"/>
      <c r="N301" s="107"/>
      <c r="O301" s="107"/>
      <c r="P301" s="111">
        <v>229334</v>
      </c>
      <c r="Q301" s="108"/>
      <c r="R301" s="116">
        <f t="shared" si="19"/>
        <v>363.79124365482232</v>
      </c>
      <c r="S301" s="117">
        <v>6731.14</v>
      </c>
      <c r="T301" s="182" t="s">
        <v>123</v>
      </c>
      <c r="U301" s="12"/>
      <c r="V301" s="45"/>
      <c r="W301" s="46"/>
      <c r="X301" s="42"/>
      <c r="Y301" s="42"/>
    </row>
    <row r="302" spans="1:40" s="47" customFormat="1" ht="21" customHeight="1" x14ac:dyDescent="0.25">
      <c r="A302" s="105" t="s">
        <v>1038</v>
      </c>
      <c r="B302" s="109" t="s">
        <v>323</v>
      </c>
      <c r="C302" s="110">
        <v>1962</v>
      </c>
      <c r="D302" s="110"/>
      <c r="E302" s="110" t="s">
        <v>59</v>
      </c>
      <c r="F302" s="110">
        <v>2</v>
      </c>
      <c r="G302" s="110">
        <v>2</v>
      </c>
      <c r="H302" s="111">
        <v>697.7</v>
      </c>
      <c r="I302" s="111">
        <v>643.20000000000005</v>
      </c>
      <c r="J302" s="111">
        <v>600</v>
      </c>
      <c r="K302" s="159">
        <v>28</v>
      </c>
      <c r="L302" s="111">
        <v>52526</v>
      </c>
      <c r="M302" s="107"/>
      <c r="N302" s="107"/>
      <c r="O302" s="107"/>
      <c r="P302" s="111">
        <v>52526</v>
      </c>
      <c r="Q302" s="108"/>
      <c r="R302" s="116">
        <f t="shared" si="19"/>
        <v>75.284506234771385</v>
      </c>
      <c r="S302" s="117">
        <v>6731.14</v>
      </c>
      <c r="T302" s="182" t="s">
        <v>123</v>
      </c>
      <c r="U302" s="12"/>
      <c r="V302" s="45"/>
      <c r="W302" s="46"/>
      <c r="X302" s="42"/>
      <c r="Y302" s="42"/>
    </row>
    <row r="303" spans="1:40" s="47" customFormat="1" ht="21" customHeight="1" x14ac:dyDescent="0.25">
      <c r="A303" s="105" t="s">
        <v>1039</v>
      </c>
      <c r="B303" s="109" t="s">
        <v>324</v>
      </c>
      <c r="C303" s="110">
        <v>1964</v>
      </c>
      <c r="D303" s="110"/>
      <c r="E303" s="110" t="s">
        <v>59</v>
      </c>
      <c r="F303" s="110">
        <v>2</v>
      </c>
      <c r="G303" s="110">
        <v>2</v>
      </c>
      <c r="H303" s="111">
        <v>688.3</v>
      </c>
      <c r="I303" s="111">
        <v>638.4</v>
      </c>
      <c r="J303" s="111">
        <v>542.9</v>
      </c>
      <c r="K303" s="159">
        <v>22</v>
      </c>
      <c r="L303" s="111">
        <v>52526</v>
      </c>
      <c r="M303" s="107"/>
      <c r="N303" s="107"/>
      <c r="O303" s="107"/>
      <c r="P303" s="111">
        <v>52526</v>
      </c>
      <c r="Q303" s="108"/>
      <c r="R303" s="116">
        <f t="shared" si="19"/>
        <v>76.312654365828863</v>
      </c>
      <c r="S303" s="117">
        <v>6731.14</v>
      </c>
      <c r="T303" s="182" t="s">
        <v>123</v>
      </c>
      <c r="U303" s="12"/>
      <c r="V303" s="45"/>
      <c r="W303" s="46"/>
      <c r="X303" s="42"/>
      <c r="Y303" s="42"/>
    </row>
    <row r="304" spans="1:40" s="47" customFormat="1" ht="21" customHeight="1" x14ac:dyDescent="0.25">
      <c r="A304" s="105" t="s">
        <v>1040</v>
      </c>
      <c r="B304" s="109" t="s">
        <v>407</v>
      </c>
      <c r="C304" s="110">
        <v>1966</v>
      </c>
      <c r="D304" s="110" t="s">
        <v>61</v>
      </c>
      <c r="E304" s="110" t="s">
        <v>59</v>
      </c>
      <c r="F304" s="110">
        <v>2</v>
      </c>
      <c r="G304" s="110">
        <v>2</v>
      </c>
      <c r="H304" s="111">
        <v>678.8</v>
      </c>
      <c r="I304" s="111">
        <v>639.20000000000005</v>
      </c>
      <c r="J304" s="111">
        <v>525.70000000000005</v>
      </c>
      <c r="K304" s="159">
        <v>18</v>
      </c>
      <c r="L304" s="111">
        <v>52526</v>
      </c>
      <c r="M304" s="107"/>
      <c r="N304" s="107"/>
      <c r="O304" s="107"/>
      <c r="P304" s="111">
        <v>52526</v>
      </c>
      <c r="Q304" s="108" t="s">
        <v>61</v>
      </c>
      <c r="R304" s="116">
        <f t="shared" si="19"/>
        <v>77.380671773718333</v>
      </c>
      <c r="S304" s="117">
        <v>6731.14</v>
      </c>
      <c r="T304" s="182" t="s">
        <v>123</v>
      </c>
      <c r="U304" s="12"/>
      <c r="V304" s="45"/>
      <c r="W304" s="46"/>
      <c r="X304" s="42"/>
      <c r="Y304" s="42"/>
    </row>
    <row r="305" spans="1:25" s="47" customFormat="1" ht="21" customHeight="1" x14ac:dyDescent="0.25">
      <c r="A305" s="105" t="s">
        <v>1041</v>
      </c>
      <c r="B305" s="113" t="s">
        <v>325</v>
      </c>
      <c r="C305" s="110">
        <v>1967</v>
      </c>
      <c r="D305" s="110" t="s">
        <v>61</v>
      </c>
      <c r="E305" s="110" t="s">
        <v>59</v>
      </c>
      <c r="F305" s="110">
        <v>2</v>
      </c>
      <c r="G305" s="110">
        <v>2</v>
      </c>
      <c r="H305" s="111">
        <v>762</v>
      </c>
      <c r="I305" s="111">
        <v>697.6</v>
      </c>
      <c r="J305" s="111">
        <v>697.6</v>
      </c>
      <c r="K305" s="159">
        <v>19</v>
      </c>
      <c r="L305" s="111">
        <v>52526</v>
      </c>
      <c r="M305" s="107"/>
      <c r="N305" s="107"/>
      <c r="O305" s="107"/>
      <c r="P305" s="111">
        <v>52526</v>
      </c>
      <c r="Q305" s="108" t="s">
        <v>61</v>
      </c>
      <c r="R305" s="116">
        <f t="shared" si="19"/>
        <v>68.931758530183728</v>
      </c>
      <c r="S305" s="117">
        <v>6731.14</v>
      </c>
      <c r="T305" s="182" t="s">
        <v>123</v>
      </c>
      <c r="U305" s="12"/>
      <c r="V305" s="45"/>
      <c r="W305" s="46"/>
      <c r="X305" s="42"/>
      <c r="Y305" s="42"/>
    </row>
    <row r="306" spans="1:25" s="78" customFormat="1" ht="21" customHeight="1" x14ac:dyDescent="0.25">
      <c r="A306" s="105"/>
      <c r="B306" s="66" t="s">
        <v>124</v>
      </c>
      <c r="C306" s="91"/>
      <c r="D306" s="92"/>
      <c r="E306" s="97"/>
      <c r="F306" s="97"/>
      <c r="G306" s="98"/>
      <c r="H306" s="52">
        <f>SUM(H307:H307)</f>
        <v>365.9</v>
      </c>
      <c r="I306" s="52">
        <f>SUM(I307:I307)</f>
        <v>365.9</v>
      </c>
      <c r="J306" s="52">
        <f>SUM(J307:J307)</f>
        <v>332.1</v>
      </c>
      <c r="K306" s="101">
        <f>SUM(K307:K307)</f>
        <v>20</v>
      </c>
      <c r="L306" s="52">
        <f>SUM(L307:L307)</f>
        <v>725280</v>
      </c>
      <c r="M306" s="52"/>
      <c r="N306" s="52"/>
      <c r="O306" s="52"/>
      <c r="P306" s="93">
        <f>SUM(P307:P307)</f>
        <v>725280</v>
      </c>
      <c r="Q306" s="52" t="s">
        <v>61</v>
      </c>
      <c r="R306" s="99"/>
      <c r="S306" s="100"/>
      <c r="T306" s="182"/>
      <c r="U306" s="80"/>
      <c r="V306" s="81"/>
      <c r="W306" s="82"/>
      <c r="X306" s="79"/>
      <c r="Y306" s="79"/>
    </row>
    <row r="307" spans="1:25" s="47" customFormat="1" ht="21" customHeight="1" x14ac:dyDescent="0.25">
      <c r="A307" s="105" t="s">
        <v>1042</v>
      </c>
      <c r="B307" s="113" t="s">
        <v>125</v>
      </c>
      <c r="C307" s="110">
        <v>1965</v>
      </c>
      <c r="D307" s="110"/>
      <c r="E307" s="110" t="s">
        <v>59</v>
      </c>
      <c r="F307" s="110">
        <v>2</v>
      </c>
      <c r="G307" s="110">
        <v>2</v>
      </c>
      <c r="H307" s="111">
        <v>365.9</v>
      </c>
      <c r="I307" s="111">
        <v>365.9</v>
      </c>
      <c r="J307" s="111">
        <v>332.1</v>
      </c>
      <c r="K307" s="159">
        <v>20</v>
      </c>
      <c r="L307" s="111">
        <v>725280</v>
      </c>
      <c r="M307" s="94"/>
      <c r="N307" s="95"/>
      <c r="O307" s="96"/>
      <c r="P307" s="111">
        <v>725280</v>
      </c>
      <c r="Q307" s="108"/>
      <c r="R307" s="112">
        <v>1982.18</v>
      </c>
      <c r="S307" s="120">
        <v>6731.14</v>
      </c>
      <c r="T307" s="182" t="s">
        <v>108</v>
      </c>
      <c r="U307" s="12"/>
      <c r="V307" s="45"/>
      <c r="W307" s="46"/>
      <c r="X307" s="42"/>
      <c r="Y307" s="42"/>
    </row>
    <row r="308" spans="1:25" s="47" customFormat="1" ht="21" customHeight="1" x14ac:dyDescent="0.25">
      <c r="A308" s="105"/>
      <c r="B308" s="119" t="s">
        <v>104</v>
      </c>
      <c r="C308" s="106"/>
      <c r="D308" s="138"/>
      <c r="E308" s="106"/>
      <c r="F308" s="106"/>
      <c r="G308" s="106"/>
      <c r="H308" s="107">
        <f>SUM(H309:H314)</f>
        <v>8196.2000000000007</v>
      </c>
      <c r="I308" s="139">
        <f>SUM(I309:I314)</f>
        <v>6175.93</v>
      </c>
      <c r="J308" s="107">
        <f>SUM(J309:J314)</f>
        <v>2322.46</v>
      </c>
      <c r="K308" s="144">
        <f>SUM(K309:K314)</f>
        <v>277</v>
      </c>
      <c r="L308" s="139">
        <f>SUM(L309:L314)</f>
        <v>6862458</v>
      </c>
      <c r="M308" s="108"/>
      <c r="N308" s="108"/>
      <c r="O308" s="108"/>
      <c r="P308" s="139">
        <f>SUM(P309:P314)</f>
        <v>6862458</v>
      </c>
      <c r="Q308" s="108" t="s">
        <v>61</v>
      </c>
      <c r="R308" s="126"/>
      <c r="S308" s="120"/>
      <c r="T308" s="182"/>
      <c r="U308" s="12"/>
      <c r="V308" s="45"/>
      <c r="W308" s="46"/>
      <c r="X308" s="42"/>
      <c r="Y308" s="42"/>
    </row>
    <row r="309" spans="1:25" s="47" customFormat="1" ht="21" customHeight="1" x14ac:dyDescent="0.25">
      <c r="A309" s="105" t="s">
        <v>1043</v>
      </c>
      <c r="B309" s="109" t="s">
        <v>401</v>
      </c>
      <c r="C309" s="106">
        <v>1951</v>
      </c>
      <c r="D309" s="110"/>
      <c r="E309" s="106" t="s">
        <v>59</v>
      </c>
      <c r="F309" s="106">
        <v>2</v>
      </c>
      <c r="G309" s="106">
        <v>1</v>
      </c>
      <c r="H309" s="111">
        <v>287.89999999999998</v>
      </c>
      <c r="I309" s="111">
        <v>249.3</v>
      </c>
      <c r="J309" s="111">
        <v>249.3</v>
      </c>
      <c r="K309" s="159">
        <v>6</v>
      </c>
      <c r="L309" s="111">
        <v>585600</v>
      </c>
      <c r="M309" s="107"/>
      <c r="N309" s="107"/>
      <c r="O309" s="107"/>
      <c r="P309" s="111">
        <v>585600</v>
      </c>
      <c r="Q309" s="108"/>
      <c r="R309" s="116">
        <f>AVERAGE(L309/H309)</f>
        <v>2034.0395970823204</v>
      </c>
      <c r="S309" s="117">
        <v>6731.14</v>
      </c>
      <c r="T309" s="182" t="s">
        <v>123</v>
      </c>
      <c r="U309" s="12"/>
      <c r="V309" s="45"/>
      <c r="W309" s="46"/>
      <c r="X309" s="42"/>
      <c r="Y309" s="42"/>
    </row>
    <row r="310" spans="1:25" s="47" customFormat="1" ht="21" customHeight="1" x14ac:dyDescent="0.25">
      <c r="A310" s="105" t="s">
        <v>1044</v>
      </c>
      <c r="B310" s="109" t="s">
        <v>402</v>
      </c>
      <c r="C310" s="106">
        <v>1938</v>
      </c>
      <c r="D310" s="110" t="s">
        <v>61</v>
      </c>
      <c r="E310" s="106" t="s">
        <v>59</v>
      </c>
      <c r="F310" s="106">
        <v>4</v>
      </c>
      <c r="G310" s="106">
        <v>3</v>
      </c>
      <c r="H310" s="111">
        <v>2186.6999999999998</v>
      </c>
      <c r="I310" s="111">
        <v>1572.7</v>
      </c>
      <c r="J310" s="111">
        <v>201.49</v>
      </c>
      <c r="K310" s="159">
        <v>84</v>
      </c>
      <c r="L310" s="111">
        <v>1549126</v>
      </c>
      <c r="M310" s="107"/>
      <c r="N310" s="107"/>
      <c r="O310" s="107"/>
      <c r="P310" s="111">
        <f t="shared" ref="P310:P314" si="20">L310</f>
        <v>1549126</v>
      </c>
      <c r="Q310" s="108" t="s">
        <v>61</v>
      </c>
      <c r="R310" s="116">
        <f>L310/H310</f>
        <v>708.43096904010611</v>
      </c>
      <c r="S310" s="117">
        <v>6731.14</v>
      </c>
      <c r="T310" s="182" t="s">
        <v>123</v>
      </c>
      <c r="U310" s="12"/>
      <c r="V310" s="45"/>
      <c r="W310" s="46"/>
      <c r="X310" s="42"/>
      <c r="Y310" s="42"/>
    </row>
    <row r="311" spans="1:25" s="47" customFormat="1" ht="21" customHeight="1" x14ac:dyDescent="0.25">
      <c r="A311" s="105" t="s">
        <v>1045</v>
      </c>
      <c r="B311" s="109" t="s">
        <v>405</v>
      </c>
      <c r="C311" s="106">
        <v>1938</v>
      </c>
      <c r="D311" s="110" t="s">
        <v>61</v>
      </c>
      <c r="E311" s="106" t="s">
        <v>59</v>
      </c>
      <c r="F311" s="106">
        <v>4</v>
      </c>
      <c r="G311" s="106">
        <v>3</v>
      </c>
      <c r="H311" s="111">
        <v>2489.3000000000002</v>
      </c>
      <c r="I311" s="111">
        <v>2247.6999999999998</v>
      </c>
      <c r="J311" s="111">
        <v>1358.7</v>
      </c>
      <c r="K311" s="159">
        <v>75</v>
      </c>
      <c r="L311" s="111">
        <v>1514446</v>
      </c>
      <c r="M311" s="107"/>
      <c r="N311" s="107"/>
      <c r="O311" s="107"/>
      <c r="P311" s="111">
        <f t="shared" si="20"/>
        <v>1514446</v>
      </c>
      <c r="Q311" s="108" t="s">
        <v>61</v>
      </c>
      <c r="R311" s="116">
        <f t="shared" ref="R311:R314" si="21">L311/H311</f>
        <v>608.38227614188725</v>
      </c>
      <c r="S311" s="117">
        <v>6731.14</v>
      </c>
      <c r="T311" s="182" t="s">
        <v>123</v>
      </c>
      <c r="U311" s="12"/>
      <c r="V311" s="45"/>
      <c r="W311" s="46"/>
      <c r="X311" s="42"/>
      <c r="Y311" s="42"/>
    </row>
    <row r="312" spans="1:25" s="146" customFormat="1" ht="21" customHeight="1" x14ac:dyDescent="0.25">
      <c r="A312" s="105" t="s">
        <v>1046</v>
      </c>
      <c r="B312" s="109" t="s">
        <v>406</v>
      </c>
      <c r="C312" s="106">
        <v>1947</v>
      </c>
      <c r="D312" s="110" t="s">
        <v>61</v>
      </c>
      <c r="E312" s="106" t="s">
        <v>59</v>
      </c>
      <c r="F312" s="106">
        <v>2</v>
      </c>
      <c r="G312" s="106">
        <v>1</v>
      </c>
      <c r="H312" s="111">
        <v>250.6</v>
      </c>
      <c r="I312" s="111">
        <v>229.38</v>
      </c>
      <c r="J312" s="111">
        <v>86.7</v>
      </c>
      <c r="K312" s="159">
        <v>9</v>
      </c>
      <c r="L312" s="111">
        <v>475200</v>
      </c>
      <c r="M312" s="107"/>
      <c r="N312" s="107"/>
      <c r="O312" s="107"/>
      <c r="P312" s="111">
        <f t="shared" si="20"/>
        <v>475200</v>
      </c>
      <c r="Q312" s="108" t="s">
        <v>61</v>
      </c>
      <c r="R312" s="116">
        <f t="shared" si="21"/>
        <v>1896.2490023942539</v>
      </c>
      <c r="S312" s="117">
        <v>6731.14</v>
      </c>
      <c r="T312" s="182" t="s">
        <v>123</v>
      </c>
      <c r="U312" s="134"/>
      <c r="V312" s="135"/>
      <c r="W312" s="145"/>
      <c r="X312" s="143"/>
      <c r="Y312" s="143"/>
    </row>
    <row r="313" spans="1:25" s="146" customFormat="1" ht="21" customHeight="1" x14ac:dyDescent="0.25">
      <c r="A313" s="105" t="s">
        <v>1047</v>
      </c>
      <c r="B313" s="109" t="s">
        <v>404</v>
      </c>
      <c r="C313" s="106">
        <v>1936</v>
      </c>
      <c r="D313" s="110" t="s">
        <v>61</v>
      </c>
      <c r="E313" s="106" t="s">
        <v>59</v>
      </c>
      <c r="F313" s="106">
        <v>1</v>
      </c>
      <c r="G313" s="106">
        <v>2</v>
      </c>
      <c r="H313" s="111">
        <v>147.5</v>
      </c>
      <c r="I313" s="111">
        <v>131.25</v>
      </c>
      <c r="J313" s="111">
        <v>47.25</v>
      </c>
      <c r="K313" s="159">
        <v>10</v>
      </c>
      <c r="L313" s="111">
        <v>772800</v>
      </c>
      <c r="M313" s="107"/>
      <c r="N313" s="107"/>
      <c r="O313" s="107"/>
      <c r="P313" s="111">
        <f t="shared" si="20"/>
        <v>772800</v>
      </c>
      <c r="Q313" s="108" t="s">
        <v>61</v>
      </c>
      <c r="R313" s="116">
        <f t="shared" si="21"/>
        <v>5239.3220338983047</v>
      </c>
      <c r="S313" s="117">
        <v>6731.14</v>
      </c>
      <c r="T313" s="182" t="s">
        <v>123</v>
      </c>
      <c r="U313" s="134"/>
      <c r="V313" s="135"/>
      <c r="W313" s="145"/>
      <c r="X313" s="143"/>
      <c r="Y313" s="143"/>
    </row>
    <row r="314" spans="1:25" s="47" customFormat="1" ht="21" customHeight="1" x14ac:dyDescent="0.25">
      <c r="A314" s="105" t="s">
        <v>1048</v>
      </c>
      <c r="B314" s="109" t="s">
        <v>403</v>
      </c>
      <c r="C314" s="106">
        <v>1938</v>
      </c>
      <c r="D314" s="110" t="s">
        <v>61</v>
      </c>
      <c r="E314" s="106" t="s">
        <v>59</v>
      </c>
      <c r="F314" s="106">
        <v>4</v>
      </c>
      <c r="G314" s="106">
        <v>4</v>
      </c>
      <c r="H314" s="111">
        <v>2834.2</v>
      </c>
      <c r="I314" s="111">
        <v>1745.6</v>
      </c>
      <c r="J314" s="111">
        <v>379.02</v>
      </c>
      <c r="K314" s="159">
        <v>93</v>
      </c>
      <c r="L314" s="111">
        <v>1965286</v>
      </c>
      <c r="M314" s="107"/>
      <c r="N314" s="107"/>
      <c r="O314" s="107"/>
      <c r="P314" s="111">
        <f t="shared" si="20"/>
        <v>1965286</v>
      </c>
      <c r="Q314" s="108" t="s">
        <v>61</v>
      </c>
      <c r="R314" s="116">
        <f t="shared" si="21"/>
        <v>693.41824853574201</v>
      </c>
      <c r="S314" s="117">
        <v>6731.14</v>
      </c>
      <c r="T314" s="182" t="s">
        <v>123</v>
      </c>
      <c r="U314" s="12"/>
      <c r="V314" s="45"/>
      <c r="W314" s="46"/>
      <c r="X314" s="42"/>
      <c r="Y314" s="42"/>
    </row>
    <row r="315" spans="1:25" s="47" customFormat="1" ht="21" customHeight="1" x14ac:dyDescent="0.25">
      <c r="A315" s="105"/>
      <c r="B315" s="119" t="s">
        <v>105</v>
      </c>
      <c r="C315" s="106"/>
      <c r="D315" s="125"/>
      <c r="E315" s="106"/>
      <c r="F315" s="106"/>
      <c r="G315" s="106"/>
      <c r="H315" s="107">
        <f>SUM(H316:H367)</f>
        <v>37535.9</v>
      </c>
      <c r="I315" s="107">
        <f>SUM(I316:I367)</f>
        <v>31116.099999999995</v>
      </c>
      <c r="J315" s="107">
        <f>SUM(J316:J367)</f>
        <v>26943.899999999994</v>
      </c>
      <c r="K315" s="144">
        <f>SUM(K316:K367)</f>
        <v>838</v>
      </c>
      <c r="L315" s="107">
        <f>SUM(L316:L367)</f>
        <v>50876289.600000001</v>
      </c>
      <c r="M315" s="108"/>
      <c r="N315" s="108"/>
      <c r="O315" s="108"/>
      <c r="P315" s="107">
        <f>SUM(P316:P367)</f>
        <v>50876289</v>
      </c>
      <c r="Q315" s="108" t="s">
        <v>61</v>
      </c>
      <c r="R315" s="126"/>
      <c r="S315" s="120"/>
      <c r="T315" s="182"/>
      <c r="U315" s="12"/>
      <c r="V315" s="45"/>
      <c r="W315" s="46"/>
      <c r="X315" s="42"/>
      <c r="Y315" s="42"/>
    </row>
    <row r="316" spans="1:25" s="47" customFormat="1" ht="21" customHeight="1" x14ac:dyDescent="0.25">
      <c r="A316" s="105" t="s">
        <v>1049</v>
      </c>
      <c r="B316" s="109" t="s">
        <v>424</v>
      </c>
      <c r="C316" s="106">
        <v>1964</v>
      </c>
      <c r="D316" s="106"/>
      <c r="E316" s="106" t="s">
        <v>59</v>
      </c>
      <c r="F316" s="106">
        <v>2</v>
      </c>
      <c r="G316" s="106">
        <v>1</v>
      </c>
      <c r="H316" s="111">
        <v>465.1</v>
      </c>
      <c r="I316" s="111">
        <v>412.5</v>
      </c>
      <c r="J316" s="111">
        <v>412.5</v>
      </c>
      <c r="K316" s="159">
        <v>16</v>
      </c>
      <c r="L316" s="111">
        <v>1038000</v>
      </c>
      <c r="M316" s="108"/>
      <c r="N316" s="108"/>
      <c r="O316" s="108"/>
      <c r="P316" s="111">
        <v>1038000</v>
      </c>
      <c r="Q316" s="108"/>
      <c r="R316" s="112">
        <f t="shared" ref="R316:R347" si="22">AVERAGE(L316/H316)</f>
        <v>2231.7781122339279</v>
      </c>
      <c r="S316" s="120">
        <v>6731.14</v>
      </c>
      <c r="T316" s="182" t="s">
        <v>108</v>
      </c>
      <c r="U316" s="12"/>
      <c r="V316" s="45"/>
      <c r="W316" s="46"/>
      <c r="X316" s="42"/>
      <c r="Y316" s="42"/>
    </row>
    <row r="317" spans="1:25" s="47" customFormat="1" ht="21" customHeight="1" x14ac:dyDescent="0.25">
      <c r="A317" s="105" t="s">
        <v>1050</v>
      </c>
      <c r="B317" s="109" t="s">
        <v>425</v>
      </c>
      <c r="C317" s="106">
        <v>1964</v>
      </c>
      <c r="D317" s="106"/>
      <c r="E317" s="106" t="s">
        <v>59</v>
      </c>
      <c r="F317" s="106">
        <v>2</v>
      </c>
      <c r="G317" s="106">
        <v>2</v>
      </c>
      <c r="H317" s="111">
        <v>360.1</v>
      </c>
      <c r="I317" s="111">
        <v>329</v>
      </c>
      <c r="J317" s="111">
        <v>329</v>
      </c>
      <c r="K317" s="159">
        <v>8</v>
      </c>
      <c r="L317" s="111">
        <v>563520</v>
      </c>
      <c r="M317" s="108"/>
      <c r="N317" s="108"/>
      <c r="O317" s="108"/>
      <c r="P317" s="111">
        <v>563520</v>
      </c>
      <c r="Q317" s="108"/>
      <c r="R317" s="112">
        <f t="shared" si="22"/>
        <v>1564.8986392668703</v>
      </c>
      <c r="S317" s="120">
        <v>6731.14</v>
      </c>
      <c r="T317" s="182" t="s">
        <v>108</v>
      </c>
      <c r="U317" s="12"/>
      <c r="V317" s="45"/>
      <c r="W317" s="46"/>
      <c r="X317" s="42"/>
      <c r="Y317" s="42"/>
    </row>
    <row r="318" spans="1:25" s="47" customFormat="1" ht="21" customHeight="1" x14ac:dyDescent="0.25">
      <c r="A318" s="105" t="s">
        <v>1051</v>
      </c>
      <c r="B318" s="109" t="s">
        <v>426</v>
      </c>
      <c r="C318" s="106">
        <v>1982</v>
      </c>
      <c r="D318" s="106">
        <v>1993</v>
      </c>
      <c r="E318" s="106" t="s">
        <v>59</v>
      </c>
      <c r="F318" s="106">
        <v>2</v>
      </c>
      <c r="G318" s="106">
        <v>2</v>
      </c>
      <c r="H318" s="111">
        <v>961</v>
      </c>
      <c r="I318" s="111">
        <v>873.2</v>
      </c>
      <c r="J318" s="111">
        <v>873.2</v>
      </c>
      <c r="K318" s="159">
        <v>35</v>
      </c>
      <c r="L318" s="111">
        <v>1980000</v>
      </c>
      <c r="M318" s="108"/>
      <c r="N318" s="108"/>
      <c r="O318" s="108"/>
      <c r="P318" s="111">
        <v>1980000</v>
      </c>
      <c r="Q318" s="108"/>
      <c r="R318" s="112">
        <f t="shared" si="22"/>
        <v>2060.353798126951</v>
      </c>
      <c r="S318" s="120">
        <v>6731.14</v>
      </c>
      <c r="T318" s="182" t="s">
        <v>108</v>
      </c>
      <c r="U318" s="12"/>
      <c r="V318" s="45"/>
      <c r="W318" s="46"/>
      <c r="X318" s="42"/>
      <c r="Y318" s="42"/>
    </row>
    <row r="319" spans="1:25" s="47" customFormat="1" ht="21" customHeight="1" x14ac:dyDescent="0.25">
      <c r="A319" s="105" t="s">
        <v>1052</v>
      </c>
      <c r="B319" s="109" t="s">
        <v>427</v>
      </c>
      <c r="C319" s="106">
        <v>1958</v>
      </c>
      <c r="D319" s="106"/>
      <c r="E319" s="106" t="s">
        <v>59</v>
      </c>
      <c r="F319" s="106">
        <v>3</v>
      </c>
      <c r="G319" s="106">
        <v>2</v>
      </c>
      <c r="H319" s="111">
        <v>3385.7</v>
      </c>
      <c r="I319" s="111">
        <v>2577.4</v>
      </c>
      <c r="J319" s="111">
        <v>1004.6</v>
      </c>
      <c r="K319" s="159">
        <v>30</v>
      </c>
      <c r="L319" s="111">
        <v>3429600</v>
      </c>
      <c r="M319" s="108"/>
      <c r="N319" s="108"/>
      <c r="O319" s="108"/>
      <c r="P319" s="111">
        <v>3429600</v>
      </c>
      <c r="Q319" s="108"/>
      <c r="R319" s="112">
        <f t="shared" si="22"/>
        <v>1012.9662994358627</v>
      </c>
      <c r="S319" s="120">
        <v>6731.14</v>
      </c>
      <c r="T319" s="182" t="s">
        <v>108</v>
      </c>
      <c r="U319" s="12"/>
      <c r="V319" s="45"/>
      <c r="W319" s="46"/>
      <c r="X319" s="42"/>
      <c r="Y319" s="42"/>
    </row>
    <row r="320" spans="1:25" s="47" customFormat="1" ht="21" customHeight="1" x14ac:dyDescent="0.25">
      <c r="A320" s="105" t="s">
        <v>1053</v>
      </c>
      <c r="B320" s="109" t="s">
        <v>428</v>
      </c>
      <c r="C320" s="106">
        <v>1952</v>
      </c>
      <c r="D320" s="106"/>
      <c r="E320" s="106" t="s">
        <v>59</v>
      </c>
      <c r="F320" s="106">
        <v>2</v>
      </c>
      <c r="G320" s="106">
        <v>2</v>
      </c>
      <c r="H320" s="111">
        <v>502.4</v>
      </c>
      <c r="I320" s="111">
        <v>430</v>
      </c>
      <c r="J320" s="111">
        <v>430</v>
      </c>
      <c r="K320" s="159">
        <v>24</v>
      </c>
      <c r="L320" s="111">
        <v>1053120</v>
      </c>
      <c r="M320" s="108"/>
      <c r="N320" s="108"/>
      <c r="O320" s="108"/>
      <c r="P320" s="111">
        <v>1053120</v>
      </c>
      <c r="Q320" s="108"/>
      <c r="R320" s="112">
        <f t="shared" si="22"/>
        <v>2096.1783439490446</v>
      </c>
      <c r="S320" s="120">
        <v>6731.14</v>
      </c>
      <c r="T320" s="182" t="s">
        <v>108</v>
      </c>
      <c r="U320" s="12"/>
      <c r="V320" s="45"/>
      <c r="W320" s="46"/>
      <c r="X320" s="42"/>
      <c r="Y320" s="42"/>
    </row>
    <row r="321" spans="1:131" s="47" customFormat="1" ht="21" customHeight="1" x14ac:dyDescent="0.25">
      <c r="A321" s="105" t="s">
        <v>1054</v>
      </c>
      <c r="B321" s="109" t="s">
        <v>429</v>
      </c>
      <c r="C321" s="106">
        <v>1955</v>
      </c>
      <c r="D321" s="106">
        <v>1974</v>
      </c>
      <c r="E321" s="106" t="s">
        <v>59</v>
      </c>
      <c r="F321" s="106">
        <v>2</v>
      </c>
      <c r="G321" s="106">
        <v>1</v>
      </c>
      <c r="H321" s="111">
        <v>280</v>
      </c>
      <c r="I321" s="111">
        <v>260</v>
      </c>
      <c r="J321" s="111">
        <v>260</v>
      </c>
      <c r="K321" s="159">
        <v>8</v>
      </c>
      <c r="L321" s="111">
        <v>619200</v>
      </c>
      <c r="M321" s="108"/>
      <c r="N321" s="108"/>
      <c r="O321" s="108"/>
      <c r="P321" s="111">
        <v>619200</v>
      </c>
      <c r="Q321" s="108"/>
      <c r="R321" s="112">
        <f t="shared" si="22"/>
        <v>2211.4285714285716</v>
      </c>
      <c r="S321" s="120">
        <v>6731.14</v>
      </c>
      <c r="T321" s="182" t="s">
        <v>108</v>
      </c>
      <c r="U321" s="12"/>
      <c r="V321" s="45"/>
      <c r="W321" s="46"/>
      <c r="X321" s="42"/>
      <c r="Y321" s="42"/>
    </row>
    <row r="322" spans="1:131" s="47" customFormat="1" ht="21" customHeight="1" x14ac:dyDescent="0.25">
      <c r="A322" s="105" t="s">
        <v>1055</v>
      </c>
      <c r="B322" s="109" t="s">
        <v>430</v>
      </c>
      <c r="C322" s="106">
        <v>1964</v>
      </c>
      <c r="D322" s="106"/>
      <c r="E322" s="106" t="s">
        <v>59</v>
      </c>
      <c r="F322" s="106">
        <v>3</v>
      </c>
      <c r="G322" s="106">
        <v>2</v>
      </c>
      <c r="H322" s="111">
        <v>1408.3</v>
      </c>
      <c r="I322" s="111">
        <v>1306.4000000000001</v>
      </c>
      <c r="J322" s="111">
        <v>1306.4000000000001</v>
      </c>
      <c r="K322" s="159">
        <v>44</v>
      </c>
      <c r="L322" s="111">
        <v>1406400</v>
      </c>
      <c r="M322" s="108"/>
      <c r="N322" s="108"/>
      <c r="O322" s="108"/>
      <c r="P322" s="111">
        <v>1406400</v>
      </c>
      <c r="Q322" s="108"/>
      <c r="R322" s="112">
        <f t="shared" si="22"/>
        <v>998.65085564155368</v>
      </c>
      <c r="S322" s="120">
        <v>6731.14</v>
      </c>
      <c r="T322" s="182" t="s">
        <v>108</v>
      </c>
      <c r="U322" s="12"/>
      <c r="V322" s="45"/>
      <c r="W322" s="46"/>
      <c r="X322" s="42"/>
      <c r="Y322" s="42"/>
    </row>
    <row r="323" spans="1:131" s="47" customFormat="1" ht="21" customHeight="1" x14ac:dyDescent="0.25">
      <c r="A323" s="105" t="s">
        <v>1056</v>
      </c>
      <c r="B323" s="109" t="s">
        <v>431</v>
      </c>
      <c r="C323" s="106">
        <v>1960</v>
      </c>
      <c r="D323" s="106"/>
      <c r="E323" s="106" t="s">
        <v>59</v>
      </c>
      <c r="F323" s="106">
        <v>2</v>
      </c>
      <c r="G323" s="106">
        <v>8</v>
      </c>
      <c r="H323" s="111">
        <v>363.2</v>
      </c>
      <c r="I323" s="111">
        <v>331.2</v>
      </c>
      <c r="J323" s="111">
        <v>331.2</v>
      </c>
      <c r="K323" s="159">
        <v>12</v>
      </c>
      <c r="L323" s="111">
        <v>871680</v>
      </c>
      <c r="M323" s="108"/>
      <c r="N323" s="108"/>
      <c r="O323" s="108"/>
      <c r="P323" s="111">
        <v>871680</v>
      </c>
      <c r="Q323" s="108"/>
      <c r="R323" s="112">
        <f t="shared" si="22"/>
        <v>2400</v>
      </c>
      <c r="S323" s="120">
        <v>6731.14</v>
      </c>
      <c r="T323" s="182" t="s">
        <v>108</v>
      </c>
      <c r="U323" s="12"/>
      <c r="V323" s="45"/>
      <c r="W323" s="46"/>
      <c r="X323" s="42"/>
      <c r="Y323" s="42"/>
    </row>
    <row r="324" spans="1:131" s="47" customFormat="1" ht="21" customHeight="1" x14ac:dyDescent="0.25">
      <c r="A324" s="105" t="s">
        <v>1057</v>
      </c>
      <c r="B324" s="109" t="s">
        <v>771</v>
      </c>
      <c r="C324" s="106">
        <v>1958</v>
      </c>
      <c r="D324" s="106"/>
      <c r="E324" s="106" t="s">
        <v>59</v>
      </c>
      <c r="F324" s="106">
        <v>2</v>
      </c>
      <c r="G324" s="106">
        <v>2</v>
      </c>
      <c r="H324" s="111">
        <v>817.1</v>
      </c>
      <c r="I324" s="111">
        <v>721.1</v>
      </c>
      <c r="J324" s="111">
        <v>721.1</v>
      </c>
      <c r="K324" s="159">
        <v>12</v>
      </c>
      <c r="L324" s="111">
        <v>1689600</v>
      </c>
      <c r="M324" s="108"/>
      <c r="N324" s="108"/>
      <c r="O324" s="108"/>
      <c r="P324" s="111">
        <v>1689600</v>
      </c>
      <c r="Q324" s="108"/>
      <c r="R324" s="112">
        <f t="shared" si="22"/>
        <v>2067.8007587810548</v>
      </c>
      <c r="S324" s="120">
        <v>6731.14</v>
      </c>
      <c r="T324" s="182" t="s">
        <v>108</v>
      </c>
      <c r="U324" s="12"/>
      <c r="V324" s="45"/>
      <c r="W324" s="46"/>
      <c r="X324" s="42"/>
      <c r="Y324" s="42"/>
    </row>
    <row r="325" spans="1:131" s="47" customFormat="1" ht="21" customHeight="1" x14ac:dyDescent="0.25">
      <c r="A325" s="105" t="s">
        <v>1058</v>
      </c>
      <c r="B325" s="109" t="s">
        <v>432</v>
      </c>
      <c r="C325" s="106">
        <v>1948</v>
      </c>
      <c r="D325" s="106">
        <v>2011</v>
      </c>
      <c r="E325" s="106" t="s">
        <v>59</v>
      </c>
      <c r="F325" s="106">
        <v>2</v>
      </c>
      <c r="G325" s="106">
        <v>1</v>
      </c>
      <c r="H325" s="111">
        <v>1237</v>
      </c>
      <c r="I325" s="111">
        <v>1114.3</v>
      </c>
      <c r="J325" s="111">
        <v>1114.3</v>
      </c>
      <c r="K325" s="159">
        <v>17</v>
      </c>
      <c r="L325" s="111">
        <v>1512960</v>
      </c>
      <c r="M325" s="108"/>
      <c r="N325" s="108"/>
      <c r="O325" s="108"/>
      <c r="P325" s="111">
        <v>1512960</v>
      </c>
      <c r="Q325" s="108"/>
      <c r="R325" s="112">
        <f t="shared" si="22"/>
        <v>1223.0881164106711</v>
      </c>
      <c r="S325" s="120">
        <v>6731.14</v>
      </c>
      <c r="T325" s="182" t="s">
        <v>108</v>
      </c>
      <c r="U325" s="12"/>
      <c r="V325" s="45"/>
      <c r="W325" s="46"/>
      <c r="X325" s="42"/>
      <c r="Y325" s="42"/>
    </row>
    <row r="326" spans="1:131" s="47" customFormat="1" ht="21" customHeight="1" x14ac:dyDescent="0.25">
      <c r="A326" s="105" t="s">
        <v>1059</v>
      </c>
      <c r="B326" s="113" t="s">
        <v>458</v>
      </c>
      <c r="C326" s="106">
        <v>1954</v>
      </c>
      <c r="D326" s="106">
        <v>1995</v>
      </c>
      <c r="E326" s="106" t="s">
        <v>59</v>
      </c>
      <c r="F326" s="106">
        <v>2</v>
      </c>
      <c r="G326" s="106">
        <v>1</v>
      </c>
      <c r="H326" s="111">
        <v>511.8</v>
      </c>
      <c r="I326" s="111">
        <v>294.60000000000002</v>
      </c>
      <c r="J326" s="111">
        <v>294.60000000000002</v>
      </c>
      <c r="K326" s="159">
        <v>8</v>
      </c>
      <c r="L326" s="111">
        <v>1020000</v>
      </c>
      <c r="M326" s="108"/>
      <c r="N326" s="108"/>
      <c r="O326" s="108"/>
      <c r="P326" s="111">
        <v>1020000</v>
      </c>
      <c r="Q326" s="108"/>
      <c r="R326" s="112">
        <f t="shared" si="22"/>
        <v>1992.9660023446659</v>
      </c>
      <c r="S326" s="120">
        <v>6731.14</v>
      </c>
      <c r="T326" s="182" t="s">
        <v>108</v>
      </c>
      <c r="U326" s="12"/>
      <c r="V326" s="45"/>
      <c r="W326" s="46"/>
      <c r="X326" s="42"/>
      <c r="Y326" s="42"/>
    </row>
    <row r="327" spans="1:131" s="47" customFormat="1" ht="21" customHeight="1" x14ac:dyDescent="0.25">
      <c r="A327" s="105" t="s">
        <v>1060</v>
      </c>
      <c r="B327" s="113" t="s">
        <v>433</v>
      </c>
      <c r="C327" s="106">
        <v>1953</v>
      </c>
      <c r="D327" s="106"/>
      <c r="E327" s="106" t="s">
        <v>59</v>
      </c>
      <c r="F327" s="106">
        <v>2</v>
      </c>
      <c r="G327" s="106">
        <v>1</v>
      </c>
      <c r="H327" s="111">
        <v>504.5</v>
      </c>
      <c r="I327" s="111">
        <v>338.8</v>
      </c>
      <c r="J327" s="111">
        <v>338.8</v>
      </c>
      <c r="K327" s="159">
        <v>8</v>
      </c>
      <c r="L327" s="111">
        <v>1108800</v>
      </c>
      <c r="M327" s="108"/>
      <c r="N327" s="108"/>
      <c r="O327" s="108"/>
      <c r="P327" s="111">
        <v>1108800</v>
      </c>
      <c r="Q327" s="108"/>
      <c r="R327" s="112">
        <f t="shared" si="22"/>
        <v>2197.8196233894946</v>
      </c>
      <c r="S327" s="120">
        <v>6731.14</v>
      </c>
      <c r="T327" s="182" t="s">
        <v>108</v>
      </c>
      <c r="U327" s="12"/>
      <c r="V327" s="45"/>
      <c r="W327" s="46"/>
      <c r="X327" s="42"/>
      <c r="Y327" s="42"/>
    </row>
    <row r="328" spans="1:131" s="47" customFormat="1" ht="21" customHeight="1" x14ac:dyDescent="0.25">
      <c r="A328" s="105" t="s">
        <v>1061</v>
      </c>
      <c r="B328" s="113" t="s">
        <v>434</v>
      </c>
      <c r="C328" s="106">
        <v>1956</v>
      </c>
      <c r="D328" s="106">
        <v>1993</v>
      </c>
      <c r="E328" s="106" t="s">
        <v>59</v>
      </c>
      <c r="F328" s="106">
        <v>2</v>
      </c>
      <c r="G328" s="106">
        <v>2</v>
      </c>
      <c r="H328" s="111">
        <v>657.2</v>
      </c>
      <c r="I328" s="111">
        <v>492.3</v>
      </c>
      <c r="J328" s="111">
        <v>492.3</v>
      </c>
      <c r="K328" s="159">
        <v>12</v>
      </c>
      <c r="L328" s="111">
        <v>1329600</v>
      </c>
      <c r="M328" s="108"/>
      <c r="N328" s="108"/>
      <c r="O328" s="108"/>
      <c r="P328" s="111">
        <v>1329600</v>
      </c>
      <c r="Q328" s="108"/>
      <c r="R328" s="112">
        <f t="shared" si="22"/>
        <v>2023.1284236153376</v>
      </c>
      <c r="S328" s="120">
        <v>6731.14</v>
      </c>
      <c r="T328" s="182" t="s">
        <v>108</v>
      </c>
      <c r="U328" s="12"/>
      <c r="V328" s="45"/>
      <c r="W328" s="46"/>
      <c r="X328" s="42"/>
      <c r="Y328" s="42"/>
    </row>
    <row r="329" spans="1:131" s="47" customFormat="1" ht="21" customHeight="1" x14ac:dyDescent="0.25">
      <c r="A329" s="105" t="s">
        <v>1062</v>
      </c>
      <c r="B329" s="109" t="s">
        <v>435</v>
      </c>
      <c r="C329" s="106">
        <v>1959</v>
      </c>
      <c r="D329" s="106"/>
      <c r="E329" s="106" t="s">
        <v>59</v>
      </c>
      <c r="F329" s="106">
        <v>2</v>
      </c>
      <c r="G329" s="106">
        <v>1</v>
      </c>
      <c r="H329" s="111">
        <v>296.8</v>
      </c>
      <c r="I329" s="111">
        <v>237</v>
      </c>
      <c r="J329" s="111">
        <v>237</v>
      </c>
      <c r="K329" s="159">
        <v>8</v>
      </c>
      <c r="L329" s="111">
        <v>631200</v>
      </c>
      <c r="M329" s="108"/>
      <c r="N329" s="108"/>
      <c r="O329" s="108"/>
      <c r="P329" s="111">
        <v>631200</v>
      </c>
      <c r="Q329" s="108"/>
      <c r="R329" s="112">
        <f t="shared" si="22"/>
        <v>2126.6846361185985</v>
      </c>
      <c r="S329" s="120">
        <v>6731.14</v>
      </c>
      <c r="T329" s="182" t="s">
        <v>108</v>
      </c>
      <c r="U329" s="12"/>
      <c r="V329" s="45"/>
      <c r="W329" s="46"/>
      <c r="X329" s="42"/>
      <c r="Y329" s="42"/>
    </row>
    <row r="330" spans="1:131" s="47" customFormat="1" ht="21" customHeight="1" x14ac:dyDescent="0.25">
      <c r="A330" s="105" t="s">
        <v>1063</v>
      </c>
      <c r="B330" s="109" t="s">
        <v>436</v>
      </c>
      <c r="C330" s="106">
        <v>1960</v>
      </c>
      <c r="D330" s="106">
        <v>1995</v>
      </c>
      <c r="E330" s="106" t="s">
        <v>59</v>
      </c>
      <c r="F330" s="106">
        <v>2</v>
      </c>
      <c r="G330" s="106">
        <v>1</v>
      </c>
      <c r="H330" s="111">
        <v>334.1</v>
      </c>
      <c r="I330" s="111">
        <v>304.5</v>
      </c>
      <c r="J330" s="111">
        <v>304.5</v>
      </c>
      <c r="K330" s="159">
        <v>8</v>
      </c>
      <c r="L330" s="111">
        <v>703200</v>
      </c>
      <c r="M330" s="108"/>
      <c r="N330" s="108"/>
      <c r="O330" s="108"/>
      <c r="P330" s="111">
        <v>703200</v>
      </c>
      <c r="Q330" s="108"/>
      <c r="R330" s="112">
        <f t="shared" si="22"/>
        <v>2104.7590541753966</v>
      </c>
      <c r="S330" s="120">
        <v>6731.14</v>
      </c>
      <c r="T330" s="182" t="s">
        <v>108</v>
      </c>
      <c r="U330" s="12"/>
      <c r="V330" s="45"/>
      <c r="W330" s="46"/>
      <c r="X330" s="42"/>
      <c r="Y330" s="42"/>
    </row>
    <row r="331" spans="1:131" s="47" customFormat="1" ht="21" customHeight="1" x14ac:dyDescent="0.25">
      <c r="A331" s="105" t="s">
        <v>1064</v>
      </c>
      <c r="B331" s="109" t="s">
        <v>437</v>
      </c>
      <c r="C331" s="106">
        <v>1959</v>
      </c>
      <c r="D331" s="106"/>
      <c r="E331" s="106" t="s">
        <v>59</v>
      </c>
      <c r="F331" s="106">
        <v>2</v>
      </c>
      <c r="G331" s="106">
        <v>1</v>
      </c>
      <c r="H331" s="111">
        <v>281.60000000000002</v>
      </c>
      <c r="I331" s="111">
        <v>160.5</v>
      </c>
      <c r="J331" s="111">
        <v>160.5</v>
      </c>
      <c r="K331" s="159">
        <v>8</v>
      </c>
      <c r="L331" s="111">
        <v>648000</v>
      </c>
      <c r="M331" s="108"/>
      <c r="N331" s="108"/>
      <c r="O331" s="108"/>
      <c r="P331" s="111">
        <v>648000</v>
      </c>
      <c r="Q331" s="108"/>
      <c r="R331" s="112">
        <f t="shared" si="22"/>
        <v>2301.1363636363635</v>
      </c>
      <c r="S331" s="120">
        <v>6731.14</v>
      </c>
      <c r="T331" s="182" t="s">
        <v>108</v>
      </c>
      <c r="U331" s="12"/>
      <c r="V331" s="45"/>
      <c r="W331" s="46"/>
      <c r="X331" s="42"/>
      <c r="Y331" s="42"/>
    </row>
    <row r="332" spans="1:131" s="47" customFormat="1" ht="21" customHeight="1" x14ac:dyDescent="0.25">
      <c r="A332" s="105" t="s">
        <v>1065</v>
      </c>
      <c r="B332" s="109" t="s">
        <v>438</v>
      </c>
      <c r="C332" s="106">
        <v>1957</v>
      </c>
      <c r="D332" s="106"/>
      <c r="E332" s="106" t="s">
        <v>59</v>
      </c>
      <c r="F332" s="106">
        <v>2</v>
      </c>
      <c r="G332" s="106">
        <v>1</v>
      </c>
      <c r="H332" s="111">
        <v>435.8</v>
      </c>
      <c r="I332" s="111">
        <v>282.8</v>
      </c>
      <c r="J332" s="111">
        <v>282.8</v>
      </c>
      <c r="K332" s="159">
        <v>8</v>
      </c>
      <c r="L332" s="111">
        <v>860400</v>
      </c>
      <c r="M332" s="108"/>
      <c r="N332" s="108"/>
      <c r="O332" s="108"/>
      <c r="P332" s="111">
        <v>860400</v>
      </c>
      <c r="Q332" s="108"/>
      <c r="R332" s="112">
        <f t="shared" si="22"/>
        <v>1974.3001376778338</v>
      </c>
      <c r="S332" s="120">
        <v>6731.14</v>
      </c>
      <c r="T332" s="182" t="s">
        <v>108</v>
      </c>
      <c r="U332" s="12"/>
      <c r="V332" s="45"/>
      <c r="W332" s="46"/>
      <c r="X332" s="42"/>
      <c r="Y332" s="42"/>
    </row>
    <row r="333" spans="1:131" s="47" customFormat="1" ht="21" customHeight="1" x14ac:dyDescent="0.25">
      <c r="A333" s="105" t="s">
        <v>1066</v>
      </c>
      <c r="B333" s="109" t="s">
        <v>439</v>
      </c>
      <c r="C333" s="106">
        <v>1946</v>
      </c>
      <c r="D333" s="106"/>
      <c r="E333" s="106" t="s">
        <v>59</v>
      </c>
      <c r="F333" s="106">
        <v>2</v>
      </c>
      <c r="G333" s="106">
        <v>2</v>
      </c>
      <c r="H333" s="111">
        <v>846.3</v>
      </c>
      <c r="I333" s="111">
        <v>415.8</v>
      </c>
      <c r="J333" s="111">
        <v>415.8</v>
      </c>
      <c r="K333" s="159">
        <v>14</v>
      </c>
      <c r="L333" s="111">
        <v>1716000</v>
      </c>
      <c r="M333" s="108"/>
      <c r="N333" s="108"/>
      <c r="O333" s="108"/>
      <c r="P333" s="111">
        <v>1716000</v>
      </c>
      <c r="Q333" s="108"/>
      <c r="R333" s="112">
        <f t="shared" si="22"/>
        <v>2027.6497695852536</v>
      </c>
      <c r="S333" s="120">
        <v>6731.14</v>
      </c>
      <c r="T333" s="182" t="s">
        <v>108</v>
      </c>
      <c r="U333" s="12"/>
      <c r="V333" s="45"/>
      <c r="W333" s="46"/>
      <c r="X333" s="42"/>
      <c r="Y333" s="42"/>
    </row>
    <row r="334" spans="1:131" s="47" customFormat="1" ht="21" customHeight="1" x14ac:dyDescent="0.25">
      <c r="A334" s="105" t="s">
        <v>1067</v>
      </c>
      <c r="B334" s="109" t="s">
        <v>440</v>
      </c>
      <c r="C334" s="106">
        <v>1962</v>
      </c>
      <c r="D334" s="106"/>
      <c r="E334" s="106" t="s">
        <v>59</v>
      </c>
      <c r="F334" s="106">
        <v>2</v>
      </c>
      <c r="G334" s="106">
        <v>1</v>
      </c>
      <c r="H334" s="111">
        <v>295</v>
      </c>
      <c r="I334" s="111">
        <v>272.7</v>
      </c>
      <c r="J334" s="111">
        <v>272.7</v>
      </c>
      <c r="K334" s="159">
        <v>8</v>
      </c>
      <c r="L334" s="111">
        <v>628800</v>
      </c>
      <c r="M334" s="108"/>
      <c r="N334" s="108"/>
      <c r="O334" s="108"/>
      <c r="P334" s="111">
        <v>628800</v>
      </c>
      <c r="Q334" s="108"/>
      <c r="R334" s="112">
        <f t="shared" si="22"/>
        <v>2131.5254237288136</v>
      </c>
      <c r="S334" s="120">
        <v>6731.14</v>
      </c>
      <c r="T334" s="182" t="s">
        <v>108</v>
      </c>
      <c r="U334" s="12"/>
      <c r="V334" s="45"/>
      <c r="W334" s="46"/>
      <c r="X334" s="42"/>
      <c r="Y334" s="42"/>
    </row>
    <row r="335" spans="1:131" s="73" customFormat="1" ht="21" customHeight="1" x14ac:dyDescent="0.25">
      <c r="A335" s="105" t="s">
        <v>1068</v>
      </c>
      <c r="B335" s="109" t="s">
        <v>761</v>
      </c>
      <c r="C335" s="106">
        <v>1949</v>
      </c>
      <c r="D335" s="106" t="s">
        <v>61</v>
      </c>
      <c r="E335" s="106" t="s">
        <v>59</v>
      </c>
      <c r="F335" s="106">
        <v>3</v>
      </c>
      <c r="G335" s="106">
        <v>2</v>
      </c>
      <c r="H335" s="111">
        <v>1338.5</v>
      </c>
      <c r="I335" s="111">
        <v>972</v>
      </c>
      <c r="J335" s="111">
        <v>972</v>
      </c>
      <c r="K335" s="159">
        <v>15</v>
      </c>
      <c r="L335" s="111">
        <v>1335360</v>
      </c>
      <c r="M335" s="108"/>
      <c r="N335" s="108"/>
      <c r="O335" s="108"/>
      <c r="P335" s="111">
        <v>1335360</v>
      </c>
      <c r="Q335" s="108"/>
      <c r="R335" s="112">
        <f t="shared" si="22"/>
        <v>997.6540903997012</v>
      </c>
      <c r="S335" s="120">
        <v>6731.14</v>
      </c>
      <c r="T335" s="182" t="s">
        <v>108</v>
      </c>
      <c r="U335" s="134"/>
      <c r="V335" s="135"/>
      <c r="W335" s="145"/>
      <c r="X335" s="143"/>
      <c r="Y335" s="143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/>
      <c r="BN335" s="146"/>
      <c r="BO335" s="146"/>
      <c r="BP335" s="146"/>
      <c r="BQ335" s="146"/>
      <c r="BR335" s="146"/>
      <c r="BS335" s="146"/>
      <c r="BT335" s="146"/>
      <c r="BU335" s="146"/>
      <c r="BV335" s="146"/>
      <c r="BW335" s="146"/>
      <c r="BX335" s="146"/>
      <c r="BY335" s="146"/>
      <c r="BZ335" s="146"/>
      <c r="CA335" s="146"/>
      <c r="CB335" s="146"/>
      <c r="CC335" s="146"/>
      <c r="CD335" s="146"/>
      <c r="CE335" s="146"/>
      <c r="CF335" s="146"/>
      <c r="CG335" s="146"/>
      <c r="CH335" s="146"/>
      <c r="CI335" s="146"/>
      <c r="CJ335" s="146"/>
      <c r="CK335" s="146"/>
      <c r="CL335" s="146"/>
      <c r="CM335" s="146"/>
      <c r="CN335" s="146"/>
      <c r="CO335" s="146"/>
      <c r="CP335" s="146"/>
      <c r="CQ335" s="146"/>
      <c r="CR335" s="146"/>
      <c r="CS335" s="146"/>
      <c r="CT335" s="146"/>
      <c r="CU335" s="146"/>
      <c r="CV335" s="146"/>
      <c r="CW335" s="146"/>
      <c r="CX335" s="146"/>
      <c r="CY335" s="146"/>
      <c r="CZ335" s="146"/>
      <c r="DA335" s="146"/>
      <c r="DB335" s="146"/>
      <c r="DC335" s="146"/>
      <c r="DD335" s="146"/>
      <c r="DE335" s="146"/>
      <c r="DF335" s="146"/>
      <c r="DG335" s="146"/>
      <c r="DH335" s="146"/>
      <c r="DI335" s="146"/>
      <c r="DJ335" s="146"/>
      <c r="DK335" s="146"/>
      <c r="DL335" s="146"/>
      <c r="DM335" s="146"/>
      <c r="DN335" s="146"/>
      <c r="DO335" s="146"/>
      <c r="DP335" s="146"/>
      <c r="DQ335" s="146"/>
      <c r="DR335" s="146"/>
      <c r="DS335" s="146"/>
      <c r="DT335" s="146"/>
      <c r="DU335" s="146"/>
      <c r="DV335" s="146"/>
      <c r="DW335" s="146"/>
      <c r="DX335" s="146"/>
      <c r="DY335" s="146"/>
      <c r="DZ335" s="146"/>
      <c r="EA335" s="146"/>
    </row>
    <row r="336" spans="1:131" s="47" customFormat="1" ht="21" customHeight="1" x14ac:dyDescent="0.25">
      <c r="A336" s="105" t="s">
        <v>1069</v>
      </c>
      <c r="B336" s="109" t="s">
        <v>762</v>
      </c>
      <c r="C336" s="106">
        <v>1946</v>
      </c>
      <c r="D336" s="106">
        <v>2009</v>
      </c>
      <c r="E336" s="106" t="s">
        <v>59</v>
      </c>
      <c r="F336" s="106">
        <v>3</v>
      </c>
      <c r="G336" s="106">
        <v>3</v>
      </c>
      <c r="H336" s="111">
        <v>1529.7</v>
      </c>
      <c r="I336" s="111">
        <v>1366.9</v>
      </c>
      <c r="J336" s="111">
        <v>1366.9</v>
      </c>
      <c r="K336" s="159">
        <v>51</v>
      </c>
      <c r="L336" s="111">
        <v>149076</v>
      </c>
      <c r="M336" s="107"/>
      <c r="N336" s="107"/>
      <c r="O336" s="107"/>
      <c r="P336" s="111">
        <v>149076</v>
      </c>
      <c r="Q336" s="108"/>
      <c r="R336" s="116">
        <f t="shared" si="22"/>
        <v>97.454402824083147</v>
      </c>
      <c r="S336" s="117">
        <v>6731.14</v>
      </c>
      <c r="T336" s="182" t="s">
        <v>123</v>
      </c>
      <c r="U336" s="134"/>
      <c r="V336" s="135"/>
      <c r="W336" s="145"/>
      <c r="X336" s="143"/>
      <c r="Y336" s="143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  <c r="BO336" s="146"/>
      <c r="BP336" s="146"/>
      <c r="BQ336" s="146"/>
      <c r="BR336" s="146"/>
      <c r="BS336" s="146"/>
      <c r="BT336" s="146"/>
      <c r="BU336" s="146"/>
      <c r="BV336" s="146"/>
      <c r="BW336" s="146"/>
      <c r="BX336" s="146"/>
      <c r="BY336" s="146"/>
      <c r="BZ336" s="146"/>
      <c r="CA336" s="146"/>
      <c r="CB336" s="146"/>
      <c r="CC336" s="146"/>
      <c r="CD336" s="146"/>
      <c r="CE336" s="146"/>
      <c r="CF336" s="146"/>
      <c r="CG336" s="146"/>
      <c r="CH336" s="146"/>
      <c r="CI336" s="146"/>
      <c r="CJ336" s="146"/>
      <c r="CK336" s="146"/>
      <c r="CL336" s="146"/>
      <c r="CM336" s="146"/>
      <c r="CN336" s="146"/>
      <c r="CO336" s="146"/>
      <c r="CP336" s="146"/>
      <c r="CQ336" s="146"/>
      <c r="CR336" s="146"/>
      <c r="CS336" s="146"/>
      <c r="CT336" s="146"/>
      <c r="CU336" s="146"/>
      <c r="CV336" s="146"/>
      <c r="CW336" s="146"/>
      <c r="CX336" s="146"/>
      <c r="CY336" s="146"/>
      <c r="CZ336" s="146"/>
      <c r="DA336" s="146"/>
      <c r="DB336" s="146"/>
      <c r="DC336" s="146"/>
      <c r="DD336" s="146"/>
      <c r="DE336" s="146"/>
      <c r="DF336" s="146"/>
      <c r="DG336" s="146"/>
      <c r="DH336" s="146"/>
      <c r="DI336" s="146"/>
      <c r="DJ336" s="146"/>
      <c r="DK336" s="146"/>
      <c r="DL336" s="146"/>
      <c r="DM336" s="146"/>
      <c r="DN336" s="146"/>
      <c r="DO336" s="146"/>
      <c r="DP336" s="146"/>
      <c r="DQ336" s="146"/>
      <c r="DR336" s="146"/>
      <c r="DS336" s="146"/>
      <c r="DT336" s="146"/>
      <c r="DU336" s="146"/>
      <c r="DV336" s="146"/>
      <c r="DW336" s="146"/>
      <c r="DX336" s="146"/>
      <c r="DY336" s="146"/>
      <c r="DZ336" s="146"/>
      <c r="EA336" s="146"/>
    </row>
    <row r="337" spans="1:131" s="47" customFormat="1" ht="21" customHeight="1" x14ac:dyDescent="0.25">
      <c r="A337" s="105" t="s">
        <v>1070</v>
      </c>
      <c r="B337" s="109" t="s">
        <v>763</v>
      </c>
      <c r="C337" s="106">
        <v>1946</v>
      </c>
      <c r="D337" s="106"/>
      <c r="E337" s="106" t="s">
        <v>59</v>
      </c>
      <c r="F337" s="106">
        <v>2</v>
      </c>
      <c r="G337" s="106">
        <v>1</v>
      </c>
      <c r="H337" s="111">
        <v>328.5</v>
      </c>
      <c r="I337" s="111">
        <v>219.9</v>
      </c>
      <c r="J337" s="111">
        <v>219.9</v>
      </c>
      <c r="K337" s="159">
        <v>15</v>
      </c>
      <c r="L337" s="111">
        <v>691200</v>
      </c>
      <c r="M337" s="108"/>
      <c r="N337" s="108"/>
      <c r="O337" s="108"/>
      <c r="P337" s="111">
        <v>691200</v>
      </c>
      <c r="Q337" s="108"/>
      <c r="R337" s="112">
        <f t="shared" si="22"/>
        <v>2104.1095890410961</v>
      </c>
      <c r="S337" s="120">
        <v>6731.14</v>
      </c>
      <c r="T337" s="182" t="s">
        <v>108</v>
      </c>
      <c r="U337" s="134"/>
      <c r="V337" s="135"/>
      <c r="W337" s="145"/>
      <c r="X337" s="143"/>
      <c r="Y337" s="143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/>
      <c r="BN337" s="146"/>
      <c r="BO337" s="146"/>
      <c r="BP337" s="146"/>
      <c r="BQ337" s="146"/>
      <c r="BR337" s="146"/>
      <c r="BS337" s="146"/>
      <c r="BT337" s="146"/>
      <c r="BU337" s="146"/>
      <c r="BV337" s="146"/>
      <c r="BW337" s="146"/>
      <c r="BX337" s="146"/>
      <c r="BY337" s="146"/>
      <c r="BZ337" s="146"/>
      <c r="CA337" s="146"/>
      <c r="CB337" s="146"/>
      <c r="CC337" s="146"/>
      <c r="CD337" s="146"/>
      <c r="CE337" s="146"/>
      <c r="CF337" s="146"/>
      <c r="CG337" s="146"/>
      <c r="CH337" s="146"/>
      <c r="CI337" s="146"/>
      <c r="CJ337" s="146"/>
      <c r="CK337" s="146"/>
      <c r="CL337" s="146"/>
      <c r="CM337" s="146"/>
      <c r="CN337" s="146"/>
      <c r="CO337" s="146"/>
      <c r="CP337" s="146"/>
      <c r="CQ337" s="146"/>
      <c r="CR337" s="146"/>
      <c r="CS337" s="146"/>
      <c r="CT337" s="146"/>
      <c r="CU337" s="146"/>
      <c r="CV337" s="146"/>
      <c r="CW337" s="146"/>
      <c r="CX337" s="146"/>
      <c r="CY337" s="146"/>
      <c r="CZ337" s="146"/>
      <c r="DA337" s="146"/>
      <c r="DB337" s="146"/>
      <c r="DC337" s="146"/>
      <c r="DD337" s="146"/>
      <c r="DE337" s="146"/>
      <c r="DF337" s="146"/>
      <c r="DG337" s="146"/>
      <c r="DH337" s="146"/>
      <c r="DI337" s="146"/>
      <c r="DJ337" s="146"/>
      <c r="DK337" s="146"/>
      <c r="DL337" s="146"/>
      <c r="DM337" s="146"/>
      <c r="DN337" s="146"/>
      <c r="DO337" s="146"/>
      <c r="DP337" s="146"/>
      <c r="DQ337" s="146"/>
      <c r="DR337" s="146"/>
      <c r="DS337" s="146"/>
      <c r="DT337" s="146"/>
      <c r="DU337" s="146"/>
      <c r="DV337" s="146"/>
      <c r="DW337" s="146"/>
      <c r="DX337" s="146"/>
      <c r="DY337" s="146"/>
      <c r="DZ337" s="146"/>
      <c r="EA337" s="146"/>
    </row>
    <row r="338" spans="1:131" s="15" customFormat="1" ht="21" customHeight="1" x14ac:dyDescent="0.25">
      <c r="A338" s="105" t="s">
        <v>1071</v>
      </c>
      <c r="B338" s="109" t="s">
        <v>441</v>
      </c>
      <c r="C338" s="106">
        <v>1954</v>
      </c>
      <c r="D338" s="106"/>
      <c r="E338" s="106" t="s">
        <v>59</v>
      </c>
      <c r="F338" s="106">
        <v>2</v>
      </c>
      <c r="G338" s="106">
        <v>2</v>
      </c>
      <c r="H338" s="111">
        <v>912</v>
      </c>
      <c r="I338" s="111">
        <v>842.5</v>
      </c>
      <c r="J338" s="111">
        <v>842.5</v>
      </c>
      <c r="K338" s="159">
        <v>12</v>
      </c>
      <c r="L338" s="111">
        <v>251189</v>
      </c>
      <c r="M338" s="107"/>
      <c r="N338" s="107"/>
      <c r="O338" s="107"/>
      <c r="P338" s="111">
        <v>251189</v>
      </c>
      <c r="Q338" s="108"/>
      <c r="R338" s="116">
        <f t="shared" si="22"/>
        <v>275.42653508771929</v>
      </c>
      <c r="S338" s="117">
        <v>6731.14</v>
      </c>
      <c r="T338" s="182" t="s">
        <v>123</v>
      </c>
      <c r="U338" s="12"/>
      <c r="V338" s="13"/>
      <c r="W338" s="14"/>
      <c r="X338" s="3"/>
      <c r="Y338" s="3"/>
    </row>
    <row r="339" spans="1:131" s="47" customFormat="1" ht="21" customHeight="1" x14ac:dyDescent="0.25">
      <c r="A339" s="105" t="s">
        <v>1072</v>
      </c>
      <c r="B339" s="109" t="s">
        <v>442</v>
      </c>
      <c r="C339" s="106">
        <v>1964</v>
      </c>
      <c r="D339" s="106"/>
      <c r="E339" s="106" t="s">
        <v>59</v>
      </c>
      <c r="F339" s="106">
        <v>2</v>
      </c>
      <c r="G339" s="106">
        <v>3</v>
      </c>
      <c r="H339" s="111">
        <v>542.6</v>
      </c>
      <c r="I339" s="111">
        <v>479</v>
      </c>
      <c r="J339" s="111">
        <v>479</v>
      </c>
      <c r="K339" s="159">
        <v>12</v>
      </c>
      <c r="L339" s="111">
        <v>1123200</v>
      </c>
      <c r="M339" s="108"/>
      <c r="N339" s="108"/>
      <c r="O339" s="108"/>
      <c r="P339" s="111">
        <v>1123200</v>
      </c>
      <c r="Q339" s="108"/>
      <c r="R339" s="112">
        <f t="shared" si="22"/>
        <v>2070.0331736085514</v>
      </c>
      <c r="S339" s="120">
        <v>6731.14</v>
      </c>
      <c r="T339" s="182" t="s">
        <v>108</v>
      </c>
      <c r="U339" s="12"/>
      <c r="V339" s="45"/>
      <c r="W339" s="46"/>
      <c r="X339" s="42"/>
      <c r="Y339" s="42"/>
    </row>
    <row r="340" spans="1:131" s="47" customFormat="1" ht="21" customHeight="1" x14ac:dyDescent="0.25">
      <c r="A340" s="105" t="s">
        <v>1073</v>
      </c>
      <c r="B340" s="109" t="s">
        <v>443</v>
      </c>
      <c r="C340" s="106">
        <v>1960</v>
      </c>
      <c r="D340" s="106"/>
      <c r="E340" s="106" t="s">
        <v>59</v>
      </c>
      <c r="F340" s="106">
        <v>2</v>
      </c>
      <c r="G340" s="106">
        <v>1</v>
      </c>
      <c r="H340" s="111">
        <v>283.89999999999998</v>
      </c>
      <c r="I340" s="111">
        <v>261.7</v>
      </c>
      <c r="J340" s="111">
        <v>261.7</v>
      </c>
      <c r="K340" s="159">
        <v>8</v>
      </c>
      <c r="L340" s="111">
        <v>169289</v>
      </c>
      <c r="M340" s="107"/>
      <c r="N340" s="107"/>
      <c r="O340" s="107"/>
      <c r="P340" s="111">
        <v>169289</v>
      </c>
      <c r="Q340" s="108"/>
      <c r="R340" s="116">
        <f t="shared" si="22"/>
        <v>596.29799225079262</v>
      </c>
      <c r="S340" s="117">
        <v>6731.14</v>
      </c>
      <c r="T340" s="182" t="s">
        <v>123</v>
      </c>
      <c r="U340" s="12"/>
      <c r="V340" s="45"/>
      <c r="W340" s="46"/>
      <c r="X340" s="42"/>
      <c r="Y340" s="42"/>
    </row>
    <row r="341" spans="1:131" s="15" customFormat="1" ht="21" customHeight="1" x14ac:dyDescent="0.25">
      <c r="A341" s="105" t="s">
        <v>1074</v>
      </c>
      <c r="B341" s="113" t="s">
        <v>444</v>
      </c>
      <c r="C341" s="106">
        <v>1963</v>
      </c>
      <c r="D341" s="106" t="s">
        <v>61</v>
      </c>
      <c r="E341" s="106" t="s">
        <v>59</v>
      </c>
      <c r="F341" s="106">
        <v>2</v>
      </c>
      <c r="G341" s="106">
        <v>1</v>
      </c>
      <c r="H341" s="111">
        <v>346</v>
      </c>
      <c r="I341" s="111">
        <v>315</v>
      </c>
      <c r="J341" s="111">
        <v>315</v>
      </c>
      <c r="K341" s="159">
        <v>8</v>
      </c>
      <c r="L341" s="111">
        <v>703200</v>
      </c>
      <c r="M341" s="108"/>
      <c r="N341" s="108"/>
      <c r="O341" s="108"/>
      <c r="P341" s="111">
        <v>703200</v>
      </c>
      <c r="Q341" s="108"/>
      <c r="R341" s="112">
        <f t="shared" si="22"/>
        <v>2032.3699421965318</v>
      </c>
      <c r="S341" s="120">
        <v>6731.14</v>
      </c>
      <c r="T341" s="182" t="s">
        <v>108</v>
      </c>
      <c r="U341" s="12"/>
      <c r="V341" s="13"/>
      <c r="W341" s="14"/>
      <c r="X341" s="3"/>
      <c r="Y341" s="3"/>
    </row>
    <row r="342" spans="1:131" s="15" customFormat="1" ht="21" customHeight="1" x14ac:dyDescent="0.25">
      <c r="A342" s="105" t="s">
        <v>1075</v>
      </c>
      <c r="B342" s="113" t="s">
        <v>445</v>
      </c>
      <c r="C342" s="106">
        <v>1959</v>
      </c>
      <c r="D342" s="106">
        <v>1994</v>
      </c>
      <c r="E342" s="106" t="s">
        <v>59</v>
      </c>
      <c r="F342" s="106">
        <v>2</v>
      </c>
      <c r="G342" s="106">
        <v>1</v>
      </c>
      <c r="H342" s="111">
        <v>290.2</v>
      </c>
      <c r="I342" s="111">
        <v>267.8</v>
      </c>
      <c r="J342" s="111">
        <v>267.8</v>
      </c>
      <c r="K342" s="159">
        <v>8</v>
      </c>
      <c r="L342" s="111">
        <v>517348</v>
      </c>
      <c r="M342" s="108"/>
      <c r="N342" s="108"/>
      <c r="O342" s="108"/>
      <c r="P342" s="111">
        <v>517348</v>
      </c>
      <c r="Q342" s="108"/>
      <c r="R342" s="112">
        <f t="shared" si="22"/>
        <v>1782.7291523087526</v>
      </c>
      <c r="S342" s="120">
        <v>6731.14</v>
      </c>
      <c r="T342" s="182" t="s">
        <v>108</v>
      </c>
      <c r="U342" s="12"/>
      <c r="V342" s="13"/>
      <c r="W342" s="14"/>
      <c r="X342" s="3"/>
      <c r="Y342" s="3"/>
    </row>
    <row r="343" spans="1:131" s="47" customFormat="1" ht="21" customHeight="1" x14ac:dyDescent="0.25">
      <c r="A343" s="105" t="s">
        <v>1076</v>
      </c>
      <c r="B343" s="113" t="s">
        <v>446</v>
      </c>
      <c r="C343" s="106">
        <v>1962</v>
      </c>
      <c r="D343" s="106"/>
      <c r="E343" s="106" t="s">
        <v>59</v>
      </c>
      <c r="F343" s="106">
        <v>2</v>
      </c>
      <c r="G343" s="106">
        <v>1</v>
      </c>
      <c r="H343" s="111">
        <v>340.7</v>
      </c>
      <c r="I343" s="111">
        <v>313.5</v>
      </c>
      <c r="J343" s="111">
        <v>313.5</v>
      </c>
      <c r="K343" s="159">
        <v>8</v>
      </c>
      <c r="L343" s="111">
        <v>648000</v>
      </c>
      <c r="M343" s="108"/>
      <c r="N343" s="108"/>
      <c r="O343" s="108"/>
      <c r="P343" s="111">
        <v>648000</v>
      </c>
      <c r="Q343" s="108"/>
      <c r="R343" s="112">
        <f t="shared" si="22"/>
        <v>1901.9665394775463</v>
      </c>
      <c r="S343" s="120">
        <v>6731.14</v>
      </c>
      <c r="T343" s="182" t="s">
        <v>108</v>
      </c>
      <c r="U343" s="12"/>
      <c r="V343" s="45"/>
      <c r="W343" s="46"/>
      <c r="X343" s="42"/>
      <c r="Y343" s="42"/>
    </row>
    <row r="344" spans="1:131" s="47" customFormat="1" ht="21" customHeight="1" x14ac:dyDescent="0.25">
      <c r="A344" s="105" t="s">
        <v>1077</v>
      </c>
      <c r="B344" s="109" t="s">
        <v>767</v>
      </c>
      <c r="C344" s="106">
        <v>1957</v>
      </c>
      <c r="D344" s="106"/>
      <c r="E344" s="106" t="s">
        <v>59</v>
      </c>
      <c r="F344" s="106">
        <v>2</v>
      </c>
      <c r="G344" s="106">
        <v>1</v>
      </c>
      <c r="H344" s="111">
        <v>419.4</v>
      </c>
      <c r="I344" s="111">
        <v>334.4</v>
      </c>
      <c r="J344" s="111">
        <v>334.4</v>
      </c>
      <c r="K344" s="159">
        <v>8</v>
      </c>
      <c r="L344" s="111">
        <v>844800</v>
      </c>
      <c r="M344" s="108"/>
      <c r="N344" s="108"/>
      <c r="O344" s="108"/>
      <c r="P344" s="111">
        <v>844800</v>
      </c>
      <c r="Q344" s="108"/>
      <c r="R344" s="112">
        <f t="shared" si="22"/>
        <v>2014.3061516452076</v>
      </c>
      <c r="S344" s="120">
        <v>6731.14</v>
      </c>
      <c r="T344" s="182" t="s">
        <v>108</v>
      </c>
      <c r="U344" s="12"/>
      <c r="V344" s="45"/>
      <c r="W344" s="46"/>
      <c r="X344" s="42"/>
      <c r="Y344" s="42"/>
    </row>
    <row r="345" spans="1:131" s="47" customFormat="1" ht="21" customHeight="1" x14ac:dyDescent="0.25">
      <c r="A345" s="105" t="s">
        <v>1078</v>
      </c>
      <c r="B345" s="109" t="s">
        <v>766</v>
      </c>
      <c r="C345" s="106">
        <v>1953</v>
      </c>
      <c r="D345" s="106"/>
      <c r="E345" s="106" t="s">
        <v>59</v>
      </c>
      <c r="F345" s="106">
        <v>2</v>
      </c>
      <c r="G345" s="106">
        <v>3</v>
      </c>
      <c r="H345" s="111">
        <v>1345.6</v>
      </c>
      <c r="I345" s="111">
        <v>745.6</v>
      </c>
      <c r="J345" s="111">
        <v>745.6</v>
      </c>
      <c r="K345" s="159">
        <v>25</v>
      </c>
      <c r="L345" s="111">
        <v>2649600</v>
      </c>
      <c r="M345" s="108"/>
      <c r="N345" s="108"/>
      <c r="O345" s="108"/>
      <c r="P345" s="111">
        <v>2649600</v>
      </c>
      <c r="Q345" s="108"/>
      <c r="R345" s="112">
        <f t="shared" si="22"/>
        <v>1969.0844233055886</v>
      </c>
      <c r="S345" s="120">
        <v>6731.14</v>
      </c>
      <c r="T345" s="182" t="s">
        <v>108</v>
      </c>
      <c r="U345" s="12"/>
      <c r="V345" s="45"/>
      <c r="W345" s="46"/>
      <c r="X345" s="42"/>
      <c r="Y345" s="42"/>
    </row>
    <row r="346" spans="1:131" s="47" customFormat="1" ht="21" customHeight="1" x14ac:dyDescent="0.25">
      <c r="A346" s="105" t="s">
        <v>1079</v>
      </c>
      <c r="B346" s="109" t="s">
        <v>765</v>
      </c>
      <c r="C346" s="106">
        <v>1957</v>
      </c>
      <c r="D346" s="106"/>
      <c r="E346" s="106" t="s">
        <v>59</v>
      </c>
      <c r="F346" s="106">
        <v>2</v>
      </c>
      <c r="G346" s="106">
        <v>1</v>
      </c>
      <c r="H346" s="111">
        <v>421.6</v>
      </c>
      <c r="I346" s="111">
        <v>281.3</v>
      </c>
      <c r="J346" s="111">
        <v>281.3</v>
      </c>
      <c r="K346" s="159">
        <v>13</v>
      </c>
      <c r="L346" s="111">
        <v>854880</v>
      </c>
      <c r="M346" s="108"/>
      <c r="N346" s="108"/>
      <c r="O346" s="108"/>
      <c r="P346" s="111">
        <v>854880</v>
      </c>
      <c r="Q346" s="108"/>
      <c r="R346" s="112">
        <f t="shared" si="22"/>
        <v>2027.7039848197342</v>
      </c>
      <c r="S346" s="120">
        <v>6731.14</v>
      </c>
      <c r="T346" s="182" t="s">
        <v>108</v>
      </c>
      <c r="U346" s="12"/>
      <c r="V346" s="45"/>
      <c r="W346" s="46"/>
      <c r="X346" s="42"/>
      <c r="Y346" s="42"/>
    </row>
    <row r="347" spans="1:131" s="47" customFormat="1" ht="21" customHeight="1" x14ac:dyDescent="0.25">
      <c r="A347" s="105" t="s">
        <v>1080</v>
      </c>
      <c r="B347" s="109" t="s">
        <v>764</v>
      </c>
      <c r="C347" s="106">
        <v>1957</v>
      </c>
      <c r="D347" s="106"/>
      <c r="E347" s="106" t="s">
        <v>59</v>
      </c>
      <c r="F347" s="106">
        <v>2</v>
      </c>
      <c r="G347" s="106">
        <v>3</v>
      </c>
      <c r="H347" s="111">
        <v>1404.2</v>
      </c>
      <c r="I347" s="111">
        <v>691.7</v>
      </c>
      <c r="J347" s="111">
        <v>691.7</v>
      </c>
      <c r="K347" s="159">
        <v>29</v>
      </c>
      <c r="L347" s="111">
        <v>3318240</v>
      </c>
      <c r="M347" s="108"/>
      <c r="N347" s="108"/>
      <c r="O347" s="108"/>
      <c r="P347" s="111">
        <v>3318240</v>
      </c>
      <c r="Q347" s="108"/>
      <c r="R347" s="112">
        <f t="shared" si="22"/>
        <v>2363.0821820253523</v>
      </c>
      <c r="S347" s="120">
        <v>6731.14</v>
      </c>
      <c r="T347" s="182" t="s">
        <v>108</v>
      </c>
      <c r="U347" s="12"/>
      <c r="V347" s="45"/>
      <c r="W347" s="46"/>
      <c r="X347" s="42"/>
      <c r="Y347" s="42"/>
    </row>
    <row r="348" spans="1:131" s="47" customFormat="1" ht="21" customHeight="1" x14ac:dyDescent="0.25">
      <c r="A348" s="105" t="s">
        <v>1081</v>
      </c>
      <c r="B348" s="109" t="s">
        <v>447</v>
      </c>
      <c r="C348" s="106">
        <v>1970</v>
      </c>
      <c r="D348" s="106"/>
      <c r="E348" s="106" t="s">
        <v>59</v>
      </c>
      <c r="F348" s="106">
        <v>3</v>
      </c>
      <c r="G348" s="106">
        <v>2</v>
      </c>
      <c r="H348" s="111">
        <v>1890.4</v>
      </c>
      <c r="I348" s="111">
        <v>1740.4</v>
      </c>
      <c r="J348" s="111">
        <v>1740.4</v>
      </c>
      <c r="K348" s="159">
        <v>24</v>
      </c>
      <c r="L348" s="111">
        <v>165438</v>
      </c>
      <c r="M348" s="107"/>
      <c r="N348" s="107"/>
      <c r="O348" s="107"/>
      <c r="P348" s="111">
        <v>165438</v>
      </c>
      <c r="Q348" s="108"/>
      <c r="R348" s="116">
        <f t="shared" ref="R348:R367" si="23">AVERAGE(L348/H348)</f>
        <v>87.514811680067709</v>
      </c>
      <c r="S348" s="117">
        <v>6731.14</v>
      </c>
      <c r="T348" s="182" t="s">
        <v>123</v>
      </c>
      <c r="U348" s="12"/>
      <c r="V348" s="45"/>
      <c r="W348" s="46"/>
      <c r="X348" s="42"/>
      <c r="Y348" s="42"/>
    </row>
    <row r="349" spans="1:131" s="47" customFormat="1" ht="21" customHeight="1" x14ac:dyDescent="0.25">
      <c r="A349" s="105" t="s">
        <v>1082</v>
      </c>
      <c r="B349" s="109" t="s">
        <v>448</v>
      </c>
      <c r="C349" s="106">
        <v>1960</v>
      </c>
      <c r="D349" s="106"/>
      <c r="E349" s="106" t="s">
        <v>59</v>
      </c>
      <c r="F349" s="106">
        <v>2</v>
      </c>
      <c r="G349" s="106">
        <v>2</v>
      </c>
      <c r="H349" s="111">
        <v>542.4</v>
      </c>
      <c r="I349" s="111">
        <v>494.8</v>
      </c>
      <c r="J349" s="111">
        <v>494.8</v>
      </c>
      <c r="K349" s="159">
        <v>16</v>
      </c>
      <c r="L349" s="111">
        <v>169597</v>
      </c>
      <c r="M349" s="107"/>
      <c r="N349" s="107"/>
      <c r="O349" s="107"/>
      <c r="P349" s="111">
        <v>169597</v>
      </c>
      <c r="Q349" s="108"/>
      <c r="R349" s="116">
        <f t="shared" si="23"/>
        <v>312.67883480825958</v>
      </c>
      <c r="S349" s="117">
        <v>6731.14</v>
      </c>
      <c r="T349" s="182" t="s">
        <v>123</v>
      </c>
      <c r="U349" s="12"/>
      <c r="V349" s="45"/>
      <c r="W349" s="46"/>
      <c r="X349" s="42"/>
      <c r="Y349" s="42"/>
    </row>
    <row r="350" spans="1:131" s="47" customFormat="1" ht="21" customHeight="1" x14ac:dyDescent="0.25">
      <c r="A350" s="105" t="s">
        <v>1083</v>
      </c>
      <c r="B350" s="109" t="s">
        <v>459</v>
      </c>
      <c r="C350" s="106">
        <v>1941</v>
      </c>
      <c r="D350" s="106">
        <v>2011</v>
      </c>
      <c r="E350" s="106" t="s">
        <v>59</v>
      </c>
      <c r="F350" s="106">
        <v>2</v>
      </c>
      <c r="G350" s="106">
        <v>1</v>
      </c>
      <c r="H350" s="111">
        <v>374.4</v>
      </c>
      <c r="I350" s="111">
        <v>353.5</v>
      </c>
      <c r="J350" s="111">
        <v>353.5</v>
      </c>
      <c r="K350" s="159">
        <v>8</v>
      </c>
      <c r="L350" s="111">
        <v>553810</v>
      </c>
      <c r="M350" s="108"/>
      <c r="N350" s="108"/>
      <c r="O350" s="108"/>
      <c r="P350" s="111">
        <v>553810</v>
      </c>
      <c r="Q350" s="108"/>
      <c r="R350" s="112">
        <f t="shared" si="23"/>
        <v>1479.1933760683762</v>
      </c>
      <c r="S350" s="120">
        <v>6731.14</v>
      </c>
      <c r="T350" s="182" t="s">
        <v>108</v>
      </c>
      <c r="U350" s="12"/>
      <c r="V350" s="45"/>
      <c r="W350" s="46"/>
      <c r="X350" s="42"/>
      <c r="Y350" s="42"/>
    </row>
    <row r="351" spans="1:131" s="47" customFormat="1" ht="21" customHeight="1" x14ac:dyDescent="0.25">
      <c r="A351" s="105" t="s">
        <v>1084</v>
      </c>
      <c r="B351" s="109" t="s">
        <v>449</v>
      </c>
      <c r="C351" s="106">
        <v>1970</v>
      </c>
      <c r="D351" s="106"/>
      <c r="E351" s="106" t="s">
        <v>59</v>
      </c>
      <c r="F351" s="106">
        <v>2</v>
      </c>
      <c r="G351" s="106">
        <v>2</v>
      </c>
      <c r="H351" s="111">
        <v>564.9</v>
      </c>
      <c r="I351" s="111">
        <v>517.70000000000005</v>
      </c>
      <c r="J351" s="111">
        <v>517.70000000000005</v>
      </c>
      <c r="K351" s="159">
        <v>12</v>
      </c>
      <c r="L351" s="111">
        <v>131715</v>
      </c>
      <c r="M351" s="107"/>
      <c r="N351" s="107"/>
      <c r="O351" s="107"/>
      <c r="P351" s="111">
        <v>131715</v>
      </c>
      <c r="Q351" s="108"/>
      <c r="R351" s="116">
        <f t="shared" si="23"/>
        <v>233.1651619755709</v>
      </c>
      <c r="S351" s="117">
        <v>6731.14</v>
      </c>
      <c r="T351" s="182" t="s">
        <v>123</v>
      </c>
      <c r="U351" s="12"/>
      <c r="V351" s="45"/>
      <c r="W351" s="46"/>
      <c r="X351" s="42"/>
      <c r="Y351" s="42"/>
    </row>
    <row r="352" spans="1:131" s="47" customFormat="1" ht="21" customHeight="1" x14ac:dyDescent="0.25">
      <c r="A352" s="105" t="s">
        <v>1085</v>
      </c>
      <c r="B352" s="109" t="s">
        <v>450</v>
      </c>
      <c r="C352" s="106">
        <v>1959</v>
      </c>
      <c r="D352" s="106"/>
      <c r="E352" s="106" t="s">
        <v>59</v>
      </c>
      <c r="F352" s="106">
        <v>2</v>
      </c>
      <c r="G352" s="106">
        <v>1</v>
      </c>
      <c r="H352" s="111">
        <v>216.8</v>
      </c>
      <c r="I352" s="111">
        <v>193</v>
      </c>
      <c r="J352" s="111">
        <v>193</v>
      </c>
      <c r="K352" s="159">
        <v>4</v>
      </c>
      <c r="L352" s="111">
        <v>390000</v>
      </c>
      <c r="M352" s="108"/>
      <c r="N352" s="108"/>
      <c r="O352" s="108"/>
      <c r="P352" s="111">
        <v>390000</v>
      </c>
      <c r="Q352" s="108"/>
      <c r="R352" s="112">
        <f t="shared" si="23"/>
        <v>1798.8929889298893</v>
      </c>
      <c r="S352" s="120">
        <v>6731.14</v>
      </c>
      <c r="T352" s="182" t="s">
        <v>108</v>
      </c>
      <c r="U352" s="12"/>
      <c r="V352" s="45"/>
      <c r="W352" s="46"/>
      <c r="X352" s="42"/>
      <c r="Y352" s="42"/>
    </row>
    <row r="353" spans="1:26" s="47" customFormat="1" ht="21" customHeight="1" x14ac:dyDescent="0.25">
      <c r="A353" s="105" t="s">
        <v>1086</v>
      </c>
      <c r="B353" s="109" t="s">
        <v>451</v>
      </c>
      <c r="C353" s="106">
        <v>1951</v>
      </c>
      <c r="D353" s="106"/>
      <c r="E353" s="106" t="s">
        <v>59</v>
      </c>
      <c r="F353" s="106">
        <v>3</v>
      </c>
      <c r="G353" s="106">
        <v>2</v>
      </c>
      <c r="H353" s="111">
        <v>1314.9</v>
      </c>
      <c r="I353" s="111">
        <v>1212.3</v>
      </c>
      <c r="J353" s="111">
        <v>1212.3</v>
      </c>
      <c r="K353" s="159">
        <v>43</v>
      </c>
      <c r="L353" s="111">
        <v>1814400</v>
      </c>
      <c r="M353" s="108"/>
      <c r="N353" s="108"/>
      <c r="O353" s="108"/>
      <c r="P353" s="111">
        <v>1814400</v>
      </c>
      <c r="Q353" s="108"/>
      <c r="R353" s="112">
        <f t="shared" si="23"/>
        <v>1379.8767967145789</v>
      </c>
      <c r="S353" s="120">
        <v>6731.14</v>
      </c>
      <c r="T353" s="182" t="s">
        <v>108</v>
      </c>
      <c r="U353" s="12"/>
      <c r="V353" s="45"/>
      <c r="W353" s="46"/>
      <c r="X353" s="42"/>
      <c r="Y353" s="42"/>
    </row>
    <row r="354" spans="1:26" s="47" customFormat="1" ht="21" customHeight="1" x14ac:dyDescent="0.25">
      <c r="A354" s="105" t="s">
        <v>1087</v>
      </c>
      <c r="B354" s="109" t="s">
        <v>768</v>
      </c>
      <c r="C354" s="106">
        <v>1960</v>
      </c>
      <c r="D354" s="106">
        <v>1964</v>
      </c>
      <c r="E354" s="106" t="s">
        <v>59</v>
      </c>
      <c r="F354" s="106">
        <v>2</v>
      </c>
      <c r="G354" s="106">
        <v>1</v>
      </c>
      <c r="H354" s="111">
        <v>298.5</v>
      </c>
      <c r="I354" s="111">
        <v>277.10000000000002</v>
      </c>
      <c r="J354" s="111">
        <v>277.10000000000002</v>
      </c>
      <c r="K354" s="159">
        <v>8</v>
      </c>
      <c r="L354" s="111">
        <v>619920</v>
      </c>
      <c r="M354" s="108"/>
      <c r="N354" s="108"/>
      <c r="O354" s="108"/>
      <c r="P354" s="111">
        <v>619920</v>
      </c>
      <c r="Q354" s="108"/>
      <c r="R354" s="112">
        <f t="shared" si="23"/>
        <v>2076.78391959799</v>
      </c>
      <c r="S354" s="120">
        <v>6731.14</v>
      </c>
      <c r="T354" s="182" t="s">
        <v>108</v>
      </c>
      <c r="U354" s="12"/>
      <c r="V354" s="45"/>
      <c r="W354" s="46"/>
      <c r="X354" s="42"/>
      <c r="Y354" s="42"/>
    </row>
    <row r="355" spans="1:26" s="47" customFormat="1" ht="21" customHeight="1" x14ac:dyDescent="0.25">
      <c r="A355" s="105" t="s">
        <v>1088</v>
      </c>
      <c r="B355" s="109" t="s">
        <v>769</v>
      </c>
      <c r="C355" s="106">
        <v>1960</v>
      </c>
      <c r="D355" s="106"/>
      <c r="E355" s="106" t="s">
        <v>59</v>
      </c>
      <c r="F355" s="106">
        <v>2</v>
      </c>
      <c r="G355" s="106">
        <v>2</v>
      </c>
      <c r="H355" s="111">
        <v>583.29999999999995</v>
      </c>
      <c r="I355" s="111">
        <v>518.1</v>
      </c>
      <c r="J355" s="111">
        <v>518.1</v>
      </c>
      <c r="K355" s="159">
        <v>24</v>
      </c>
      <c r="L355" s="111">
        <v>768000</v>
      </c>
      <c r="M355" s="108"/>
      <c r="N355" s="108"/>
      <c r="O355" s="108"/>
      <c r="P355" s="111">
        <v>768000</v>
      </c>
      <c r="Q355" s="108"/>
      <c r="R355" s="112">
        <f t="shared" si="23"/>
        <v>1316.6466655237443</v>
      </c>
      <c r="S355" s="120">
        <v>6731.14</v>
      </c>
      <c r="T355" s="182" t="s">
        <v>108</v>
      </c>
      <c r="U355" s="12"/>
      <c r="V355" s="45"/>
      <c r="W355" s="46"/>
      <c r="X355" s="42"/>
      <c r="Y355" s="42"/>
    </row>
    <row r="356" spans="1:26" s="47" customFormat="1" ht="21" customHeight="1" x14ac:dyDescent="0.25">
      <c r="A356" s="105" t="s">
        <v>1089</v>
      </c>
      <c r="B356" s="109" t="s">
        <v>770</v>
      </c>
      <c r="C356" s="106">
        <v>1967</v>
      </c>
      <c r="D356" s="106"/>
      <c r="E356" s="106" t="s">
        <v>59</v>
      </c>
      <c r="F356" s="106">
        <v>5</v>
      </c>
      <c r="G356" s="106"/>
      <c r="H356" s="111">
        <v>2878.4</v>
      </c>
      <c r="I356" s="111">
        <v>2599.4</v>
      </c>
      <c r="J356" s="111"/>
      <c r="K356" s="159">
        <v>77</v>
      </c>
      <c r="L356" s="111">
        <v>492759.6</v>
      </c>
      <c r="M356" s="107"/>
      <c r="N356" s="107"/>
      <c r="O356" s="107"/>
      <c r="P356" s="111">
        <v>492759</v>
      </c>
      <c r="Q356" s="108"/>
      <c r="R356" s="116">
        <f t="shared" si="23"/>
        <v>171.19219010561423</v>
      </c>
      <c r="S356" s="117">
        <v>6731.14</v>
      </c>
      <c r="T356" s="182" t="s">
        <v>123</v>
      </c>
      <c r="U356" s="12"/>
      <c r="V356" s="45"/>
      <c r="W356" s="46"/>
      <c r="X356" s="42"/>
      <c r="Y356" s="42"/>
    </row>
    <row r="357" spans="1:26" s="15" customFormat="1" ht="21" customHeight="1" x14ac:dyDescent="0.25">
      <c r="A357" s="105" t="s">
        <v>1090</v>
      </c>
      <c r="B357" s="109" t="s">
        <v>751</v>
      </c>
      <c r="C357" s="106">
        <v>1957</v>
      </c>
      <c r="D357" s="106"/>
      <c r="E357" s="106" t="s">
        <v>59</v>
      </c>
      <c r="F357" s="106">
        <v>2</v>
      </c>
      <c r="G357" s="106">
        <v>1</v>
      </c>
      <c r="H357" s="111">
        <v>449.2</v>
      </c>
      <c r="I357" s="111">
        <v>414.8</v>
      </c>
      <c r="J357" s="111">
        <v>414.8</v>
      </c>
      <c r="K357" s="159">
        <v>19</v>
      </c>
      <c r="L357" s="111">
        <v>1123200</v>
      </c>
      <c r="M357" s="108"/>
      <c r="N357" s="108"/>
      <c r="O357" s="108"/>
      <c r="P357" s="111">
        <v>1123200</v>
      </c>
      <c r="Q357" s="108"/>
      <c r="R357" s="112">
        <f t="shared" si="23"/>
        <v>2500.4452359750667</v>
      </c>
      <c r="S357" s="120">
        <v>6731.14</v>
      </c>
      <c r="T357" s="182" t="s">
        <v>108</v>
      </c>
      <c r="U357" s="12"/>
      <c r="V357" s="13"/>
      <c r="W357" s="14"/>
      <c r="X357" s="3"/>
      <c r="Y357" s="3"/>
    </row>
    <row r="358" spans="1:26" s="15" customFormat="1" ht="21" customHeight="1" x14ac:dyDescent="0.25">
      <c r="A358" s="105" t="s">
        <v>1091</v>
      </c>
      <c r="B358" s="109" t="s">
        <v>752</v>
      </c>
      <c r="C358" s="106">
        <v>1961</v>
      </c>
      <c r="D358" s="106" t="s">
        <v>61</v>
      </c>
      <c r="E358" s="106" t="s">
        <v>59</v>
      </c>
      <c r="F358" s="106">
        <v>2</v>
      </c>
      <c r="G358" s="106">
        <v>1</v>
      </c>
      <c r="H358" s="111">
        <v>299</v>
      </c>
      <c r="I358" s="111">
        <v>288.7</v>
      </c>
      <c r="J358" s="111">
        <v>288.7</v>
      </c>
      <c r="K358" s="159">
        <v>9</v>
      </c>
      <c r="L358" s="111">
        <v>638400</v>
      </c>
      <c r="M358" s="108"/>
      <c r="N358" s="108"/>
      <c r="O358" s="108"/>
      <c r="P358" s="111">
        <v>638400</v>
      </c>
      <c r="Q358" s="108"/>
      <c r="R358" s="112">
        <f t="shared" si="23"/>
        <v>2135.1170568561874</v>
      </c>
      <c r="S358" s="120">
        <v>6731.14</v>
      </c>
      <c r="T358" s="182" t="s">
        <v>108</v>
      </c>
      <c r="U358" s="12"/>
      <c r="V358" s="13"/>
      <c r="W358" s="14"/>
      <c r="X358" s="3"/>
      <c r="Y358" s="3"/>
    </row>
    <row r="359" spans="1:26" s="47" customFormat="1" ht="21" customHeight="1" x14ac:dyDescent="0.25">
      <c r="A359" s="105" t="s">
        <v>1092</v>
      </c>
      <c r="B359" s="109" t="s">
        <v>755</v>
      </c>
      <c r="C359" s="106">
        <v>1960</v>
      </c>
      <c r="D359" s="106"/>
      <c r="E359" s="106" t="s">
        <v>59</v>
      </c>
      <c r="F359" s="106">
        <v>2</v>
      </c>
      <c r="G359" s="106">
        <v>2</v>
      </c>
      <c r="H359" s="111">
        <v>624.20000000000005</v>
      </c>
      <c r="I359" s="111">
        <v>575.5</v>
      </c>
      <c r="J359" s="111">
        <v>575.5</v>
      </c>
      <c r="K359" s="159">
        <v>9</v>
      </c>
      <c r="L359" s="111">
        <v>442834</v>
      </c>
      <c r="M359" s="108"/>
      <c r="N359" s="108"/>
      <c r="O359" s="108"/>
      <c r="P359" s="111">
        <v>442834</v>
      </c>
      <c r="Q359" s="108"/>
      <c r="R359" s="112">
        <f t="shared" si="23"/>
        <v>709.44248638256965</v>
      </c>
      <c r="S359" s="120">
        <v>6731.14</v>
      </c>
      <c r="T359" s="182" t="s">
        <v>108</v>
      </c>
      <c r="U359" s="12"/>
      <c r="V359" s="45"/>
      <c r="W359" s="46"/>
      <c r="X359" s="42"/>
      <c r="Y359" s="42"/>
    </row>
    <row r="360" spans="1:26" s="47" customFormat="1" ht="21" customHeight="1" x14ac:dyDescent="0.25">
      <c r="A360" s="105" t="s">
        <v>1093</v>
      </c>
      <c r="B360" s="109" t="s">
        <v>754</v>
      </c>
      <c r="C360" s="106">
        <v>1951</v>
      </c>
      <c r="D360" s="106"/>
      <c r="E360" s="106" t="s">
        <v>59</v>
      </c>
      <c r="F360" s="106">
        <v>2</v>
      </c>
      <c r="G360" s="106">
        <v>1</v>
      </c>
      <c r="H360" s="111">
        <v>912</v>
      </c>
      <c r="I360" s="111">
        <v>842.5</v>
      </c>
      <c r="J360" s="111">
        <v>842.5</v>
      </c>
      <c r="K360" s="159">
        <v>14</v>
      </c>
      <c r="L360" s="111">
        <v>1108800</v>
      </c>
      <c r="M360" s="108"/>
      <c r="N360" s="108"/>
      <c r="O360" s="108"/>
      <c r="P360" s="111">
        <v>1108800</v>
      </c>
      <c r="Q360" s="108"/>
      <c r="R360" s="112">
        <f t="shared" si="23"/>
        <v>1215.7894736842106</v>
      </c>
      <c r="S360" s="120">
        <v>6731.14</v>
      </c>
      <c r="T360" s="182" t="s">
        <v>108</v>
      </c>
      <c r="U360" s="12"/>
      <c r="V360" s="45"/>
      <c r="W360" s="46"/>
      <c r="X360" s="42"/>
      <c r="Y360" s="42"/>
    </row>
    <row r="361" spans="1:26" s="47" customFormat="1" ht="21" customHeight="1" x14ac:dyDescent="0.25">
      <c r="A361" s="105" t="s">
        <v>1094</v>
      </c>
      <c r="B361" s="109" t="s">
        <v>753</v>
      </c>
      <c r="C361" s="106">
        <v>1960</v>
      </c>
      <c r="D361" s="106"/>
      <c r="E361" s="106" t="s">
        <v>59</v>
      </c>
      <c r="F361" s="106">
        <v>2</v>
      </c>
      <c r="G361" s="106">
        <v>1</v>
      </c>
      <c r="H361" s="111">
        <v>572.20000000000005</v>
      </c>
      <c r="I361" s="111">
        <v>552.70000000000005</v>
      </c>
      <c r="J361" s="111">
        <v>552.70000000000005</v>
      </c>
      <c r="K361" s="159">
        <v>11</v>
      </c>
      <c r="L361" s="111">
        <v>715200</v>
      </c>
      <c r="M361" s="108"/>
      <c r="N361" s="108"/>
      <c r="O361" s="108"/>
      <c r="P361" s="111">
        <v>715200</v>
      </c>
      <c r="Q361" s="108"/>
      <c r="R361" s="112">
        <f t="shared" si="23"/>
        <v>1249.9126179657462</v>
      </c>
      <c r="S361" s="120">
        <v>6731.14</v>
      </c>
      <c r="T361" s="182" t="s">
        <v>108</v>
      </c>
      <c r="U361" s="12"/>
      <c r="V361" s="45"/>
      <c r="W361" s="46"/>
      <c r="X361" s="42"/>
      <c r="Y361" s="42"/>
    </row>
    <row r="362" spans="1:26" s="47" customFormat="1" ht="21" customHeight="1" x14ac:dyDescent="0.25">
      <c r="A362" s="105" t="s">
        <v>1095</v>
      </c>
      <c r="B362" s="109" t="s">
        <v>452</v>
      </c>
      <c r="C362" s="106">
        <v>1963</v>
      </c>
      <c r="D362" s="106"/>
      <c r="E362" s="106" t="s">
        <v>59</v>
      </c>
      <c r="F362" s="106">
        <v>2</v>
      </c>
      <c r="G362" s="106">
        <v>1</v>
      </c>
      <c r="H362" s="111">
        <v>342.7</v>
      </c>
      <c r="I362" s="111">
        <v>309.10000000000002</v>
      </c>
      <c r="J362" s="111">
        <v>309.10000000000002</v>
      </c>
      <c r="K362" s="159">
        <v>8</v>
      </c>
      <c r="L362" s="111">
        <v>709200</v>
      </c>
      <c r="M362" s="108"/>
      <c r="N362" s="108"/>
      <c r="O362" s="108"/>
      <c r="P362" s="111">
        <v>709200</v>
      </c>
      <c r="Q362" s="108"/>
      <c r="R362" s="112">
        <f t="shared" si="23"/>
        <v>2069.448497227896</v>
      </c>
      <c r="S362" s="120">
        <v>6731.14</v>
      </c>
      <c r="T362" s="182" t="s">
        <v>108</v>
      </c>
      <c r="U362" s="12"/>
      <c r="V362" s="45"/>
      <c r="W362" s="46"/>
      <c r="X362" s="42"/>
      <c r="Y362" s="42"/>
    </row>
    <row r="363" spans="1:26" s="47" customFormat="1" ht="21" customHeight="1" x14ac:dyDescent="0.25">
      <c r="A363" s="105" t="s">
        <v>1096</v>
      </c>
      <c r="B363" s="109" t="s">
        <v>453</v>
      </c>
      <c r="C363" s="106">
        <v>1965</v>
      </c>
      <c r="D363" s="106"/>
      <c r="E363" s="106" t="s">
        <v>59</v>
      </c>
      <c r="F363" s="106">
        <v>2</v>
      </c>
      <c r="G363" s="106">
        <v>3</v>
      </c>
      <c r="H363" s="111">
        <v>546.4</v>
      </c>
      <c r="I363" s="111">
        <v>496.6</v>
      </c>
      <c r="J363" s="111">
        <v>496.6</v>
      </c>
      <c r="K363" s="159">
        <v>12</v>
      </c>
      <c r="L363" s="111">
        <v>789634</v>
      </c>
      <c r="M363" s="108"/>
      <c r="N363" s="108"/>
      <c r="O363" s="108"/>
      <c r="P363" s="111">
        <v>789634</v>
      </c>
      <c r="Q363" s="108"/>
      <c r="R363" s="112">
        <f t="shared" si="23"/>
        <v>1445.157393850659</v>
      </c>
      <c r="S363" s="112">
        <v>6731.14</v>
      </c>
      <c r="T363" s="182" t="s">
        <v>108</v>
      </c>
      <c r="U363" s="12"/>
      <c r="V363" s="45"/>
      <c r="W363" s="46"/>
      <c r="X363" s="42"/>
      <c r="Y363" s="42"/>
    </row>
    <row r="364" spans="1:26" s="15" customFormat="1" ht="21" customHeight="1" x14ac:dyDescent="0.25">
      <c r="A364" s="105" t="s">
        <v>1097</v>
      </c>
      <c r="B364" s="109" t="s">
        <v>454</v>
      </c>
      <c r="C364" s="106">
        <v>1969</v>
      </c>
      <c r="D364" s="106" t="s">
        <v>61</v>
      </c>
      <c r="E364" s="106" t="s">
        <v>59</v>
      </c>
      <c r="F364" s="106">
        <v>2</v>
      </c>
      <c r="G364" s="106">
        <v>2</v>
      </c>
      <c r="H364" s="111">
        <v>563.9</v>
      </c>
      <c r="I364" s="111">
        <v>513.6</v>
      </c>
      <c r="J364" s="111">
        <v>513.6</v>
      </c>
      <c r="K364" s="159">
        <v>12</v>
      </c>
      <c r="L364" s="111">
        <v>1641600</v>
      </c>
      <c r="M364" s="108"/>
      <c r="N364" s="108"/>
      <c r="O364" s="108"/>
      <c r="P364" s="111">
        <v>1641600</v>
      </c>
      <c r="Q364" s="108"/>
      <c r="R364" s="112">
        <f t="shared" si="23"/>
        <v>2911.1544600106404</v>
      </c>
      <c r="S364" s="112">
        <v>6731.14</v>
      </c>
      <c r="T364" s="182" t="s">
        <v>108</v>
      </c>
      <c r="U364" s="12"/>
      <c r="V364" s="13"/>
      <c r="W364" s="14"/>
      <c r="X364" s="3"/>
      <c r="Y364" s="3"/>
    </row>
    <row r="365" spans="1:26" s="15" customFormat="1" ht="21" customHeight="1" x14ac:dyDescent="0.25">
      <c r="A365" s="105" t="s">
        <v>1098</v>
      </c>
      <c r="B365" s="109" t="s">
        <v>455</v>
      </c>
      <c r="C365" s="106">
        <v>1963</v>
      </c>
      <c r="D365" s="106">
        <v>2006</v>
      </c>
      <c r="E365" s="110" t="s">
        <v>60</v>
      </c>
      <c r="F365" s="106">
        <v>2</v>
      </c>
      <c r="G365" s="106">
        <v>1</v>
      </c>
      <c r="H365" s="111">
        <v>385.4</v>
      </c>
      <c r="I365" s="111">
        <v>341.8</v>
      </c>
      <c r="J365" s="111">
        <v>341.8</v>
      </c>
      <c r="K365" s="159">
        <v>8</v>
      </c>
      <c r="L365" s="111">
        <v>860160</v>
      </c>
      <c r="M365" s="108"/>
      <c r="N365" s="108"/>
      <c r="O365" s="108"/>
      <c r="P365" s="111">
        <v>860160</v>
      </c>
      <c r="Q365" s="108"/>
      <c r="R365" s="112">
        <f t="shared" si="23"/>
        <v>2231.862999481059</v>
      </c>
      <c r="S365" s="112">
        <v>6731.14</v>
      </c>
      <c r="T365" s="182" t="s">
        <v>108</v>
      </c>
      <c r="U365" s="12"/>
      <c r="V365" s="13"/>
      <c r="W365" s="14"/>
      <c r="X365" s="3"/>
      <c r="Y365" s="3"/>
    </row>
    <row r="366" spans="1:26" s="15" customFormat="1" ht="21" customHeight="1" x14ac:dyDescent="0.25">
      <c r="A366" s="105" t="s">
        <v>1099</v>
      </c>
      <c r="B366" s="109" t="s">
        <v>456</v>
      </c>
      <c r="C366" s="106">
        <v>1958</v>
      </c>
      <c r="D366" s="106">
        <v>2009</v>
      </c>
      <c r="E366" s="106" t="s">
        <v>59</v>
      </c>
      <c r="F366" s="106">
        <v>2</v>
      </c>
      <c r="G366" s="106">
        <v>1</v>
      </c>
      <c r="H366" s="111">
        <v>368.7</v>
      </c>
      <c r="I366" s="111">
        <v>307.7</v>
      </c>
      <c r="J366" s="111">
        <v>307.7</v>
      </c>
      <c r="K366" s="159">
        <v>12</v>
      </c>
      <c r="L366" s="111">
        <v>822960</v>
      </c>
      <c r="M366" s="108"/>
      <c r="N366" s="108"/>
      <c r="O366" s="108"/>
      <c r="P366" s="111">
        <v>822960</v>
      </c>
      <c r="Q366" s="108"/>
      <c r="R366" s="112">
        <f t="shared" si="23"/>
        <v>2232.0585842148089</v>
      </c>
      <c r="S366" s="112">
        <v>6731.14</v>
      </c>
      <c r="T366" s="182" t="s">
        <v>108</v>
      </c>
      <c r="U366" s="12"/>
      <c r="V366" s="13"/>
      <c r="W366" s="14"/>
      <c r="X366" s="3"/>
      <c r="Y366" s="3"/>
    </row>
    <row r="367" spans="1:26" ht="21" customHeight="1" x14ac:dyDescent="0.25">
      <c r="A367" s="105" t="s">
        <v>1100</v>
      </c>
      <c r="B367" s="109" t="s">
        <v>457</v>
      </c>
      <c r="C367" s="106">
        <v>1970</v>
      </c>
      <c r="D367" s="106">
        <v>1984</v>
      </c>
      <c r="E367" s="106" t="s">
        <v>59</v>
      </c>
      <c r="F367" s="106">
        <v>2</v>
      </c>
      <c r="G367" s="106">
        <v>1</v>
      </c>
      <c r="H367" s="111">
        <v>362.3</v>
      </c>
      <c r="I367" s="111">
        <v>321.39999999999998</v>
      </c>
      <c r="J367" s="111">
        <v>321.39999999999998</v>
      </c>
      <c r="K367" s="159">
        <v>8</v>
      </c>
      <c r="L367" s="111">
        <v>853200</v>
      </c>
      <c r="M367" s="108"/>
      <c r="N367" s="108"/>
      <c r="O367" s="108"/>
      <c r="P367" s="111">
        <v>853200</v>
      </c>
      <c r="Q367" s="108"/>
      <c r="R367" s="112">
        <f t="shared" si="23"/>
        <v>2354.9544576317967</v>
      </c>
      <c r="S367" s="120">
        <v>6731.14</v>
      </c>
      <c r="T367" s="182" t="s">
        <v>108</v>
      </c>
    </row>
    <row r="368" spans="1:26" s="16" customFormat="1" ht="21" customHeight="1" x14ac:dyDescent="0.25">
      <c r="A368" s="105"/>
      <c r="B368" s="119" t="s">
        <v>106</v>
      </c>
      <c r="C368" s="106"/>
      <c r="D368" s="125"/>
      <c r="E368" s="106"/>
      <c r="F368" s="106"/>
      <c r="G368" s="106"/>
      <c r="H368" s="107">
        <f t="shared" ref="H368:K368" si="24">SUM(H369:H373)</f>
        <v>5323.62</v>
      </c>
      <c r="I368" s="107">
        <f t="shared" si="24"/>
        <v>3065.2</v>
      </c>
      <c r="J368" s="107">
        <f t="shared" si="24"/>
        <v>3065.2</v>
      </c>
      <c r="K368" s="144">
        <f t="shared" si="24"/>
        <v>145</v>
      </c>
      <c r="L368" s="107">
        <f>SUM(L369:L373)</f>
        <v>3816913.4099999997</v>
      </c>
      <c r="M368" s="108"/>
      <c r="N368" s="108"/>
      <c r="O368" s="108"/>
      <c r="P368" s="107">
        <f>SUM(P369:P373)</f>
        <v>3816913.4099999997</v>
      </c>
      <c r="Q368" s="108" t="s">
        <v>61</v>
      </c>
      <c r="R368" s="126"/>
      <c r="S368" s="116"/>
      <c r="T368" s="182"/>
      <c r="U368" s="10"/>
      <c r="V368" s="10"/>
      <c r="W368" s="10"/>
      <c r="X368" s="10"/>
      <c r="Y368" s="10"/>
      <c r="Z368" s="10"/>
    </row>
    <row r="369" spans="1:21" ht="21" customHeight="1" x14ac:dyDescent="0.25">
      <c r="A369" s="105" t="s">
        <v>1101</v>
      </c>
      <c r="B369" s="113" t="s">
        <v>419</v>
      </c>
      <c r="C369" s="110">
        <v>1976</v>
      </c>
      <c r="D369" s="127"/>
      <c r="E369" s="106" t="s">
        <v>59</v>
      </c>
      <c r="F369" s="110">
        <v>2</v>
      </c>
      <c r="G369" s="110">
        <v>2</v>
      </c>
      <c r="H369" s="111">
        <v>754.4</v>
      </c>
      <c r="I369" s="111">
        <v>444.3</v>
      </c>
      <c r="J369" s="111">
        <v>444.3</v>
      </c>
      <c r="K369" s="159">
        <v>35</v>
      </c>
      <c r="L369" s="111">
        <v>278366.02</v>
      </c>
      <c r="M369" s="108"/>
      <c r="N369" s="108"/>
      <c r="O369" s="108"/>
      <c r="P369" s="111">
        <f>L369</f>
        <v>278366.02</v>
      </c>
      <c r="Q369" s="108" t="s">
        <v>61</v>
      </c>
      <c r="R369" s="112">
        <f>L369/H369</f>
        <v>368.98995227995761</v>
      </c>
      <c r="S369" s="117">
        <v>6731.14</v>
      </c>
      <c r="T369" s="182" t="s">
        <v>108</v>
      </c>
    </row>
    <row r="370" spans="1:21" ht="21" customHeight="1" x14ac:dyDescent="0.25">
      <c r="A370" s="105" t="s">
        <v>1102</v>
      </c>
      <c r="B370" s="109" t="s">
        <v>420</v>
      </c>
      <c r="C370" s="110">
        <v>1935</v>
      </c>
      <c r="D370" s="127"/>
      <c r="E370" s="110" t="s">
        <v>60</v>
      </c>
      <c r="F370" s="110">
        <v>2</v>
      </c>
      <c r="G370" s="110">
        <v>2</v>
      </c>
      <c r="H370" s="111">
        <v>521.5</v>
      </c>
      <c r="I370" s="111">
        <v>459.9</v>
      </c>
      <c r="J370" s="111">
        <v>459.9</v>
      </c>
      <c r="K370" s="159">
        <v>15</v>
      </c>
      <c r="L370" s="111">
        <v>965413.46</v>
      </c>
      <c r="M370" s="108"/>
      <c r="N370" s="108"/>
      <c r="O370" s="108"/>
      <c r="P370" s="111">
        <f t="shared" ref="P370:P373" si="25">L370</f>
        <v>965413.46</v>
      </c>
      <c r="Q370" s="108" t="s">
        <v>61</v>
      </c>
      <c r="R370" s="112">
        <f t="shared" ref="R370:R373" si="26">L370/H370</f>
        <v>1851.2242761265579</v>
      </c>
      <c r="S370" s="117">
        <v>6731.14</v>
      </c>
      <c r="T370" s="182" t="s">
        <v>108</v>
      </c>
    </row>
    <row r="371" spans="1:21" s="77" customFormat="1" ht="21" customHeight="1" x14ac:dyDescent="0.25">
      <c r="A371" s="105" t="s">
        <v>1103</v>
      </c>
      <c r="B371" s="109" t="s">
        <v>421</v>
      </c>
      <c r="C371" s="110">
        <v>1970</v>
      </c>
      <c r="D371" s="127"/>
      <c r="E371" s="110" t="s">
        <v>59</v>
      </c>
      <c r="F371" s="110">
        <v>2</v>
      </c>
      <c r="G371" s="110">
        <v>2</v>
      </c>
      <c r="H371" s="111">
        <v>529.4</v>
      </c>
      <c r="I371" s="111">
        <v>505.4</v>
      </c>
      <c r="J371" s="111">
        <v>505.4</v>
      </c>
      <c r="K371" s="159">
        <v>20</v>
      </c>
      <c r="L371" s="111">
        <v>1170331.28</v>
      </c>
      <c r="M371" s="108"/>
      <c r="N371" s="108"/>
      <c r="O371" s="108"/>
      <c r="P371" s="111">
        <f t="shared" si="25"/>
        <v>1170331.28</v>
      </c>
      <c r="Q371" s="108" t="s">
        <v>61</v>
      </c>
      <c r="R371" s="112">
        <f t="shared" si="26"/>
        <v>2210.6748772194937</v>
      </c>
      <c r="S371" s="117">
        <v>6731.14</v>
      </c>
      <c r="T371" s="182" t="s">
        <v>108</v>
      </c>
    </row>
    <row r="372" spans="1:21" s="77" customFormat="1" ht="21" customHeight="1" x14ac:dyDescent="0.25">
      <c r="A372" s="105" t="s">
        <v>1104</v>
      </c>
      <c r="B372" s="109" t="s">
        <v>422</v>
      </c>
      <c r="C372" s="110">
        <v>1971</v>
      </c>
      <c r="D372" s="127"/>
      <c r="E372" s="106" t="s">
        <v>59</v>
      </c>
      <c r="F372" s="110">
        <v>2</v>
      </c>
      <c r="G372" s="110">
        <v>2</v>
      </c>
      <c r="H372" s="111">
        <v>1286.2</v>
      </c>
      <c r="I372" s="111">
        <v>742.4</v>
      </c>
      <c r="J372" s="111">
        <v>742.4</v>
      </c>
      <c r="K372" s="159">
        <v>34</v>
      </c>
      <c r="L372" s="111">
        <v>1174063.17</v>
      </c>
      <c r="M372" s="108"/>
      <c r="N372" s="108"/>
      <c r="O372" s="108"/>
      <c r="P372" s="111">
        <f t="shared" si="25"/>
        <v>1174063.17</v>
      </c>
      <c r="Q372" s="108" t="s">
        <v>61</v>
      </c>
      <c r="R372" s="112">
        <f t="shared" si="26"/>
        <v>912.8154019592597</v>
      </c>
      <c r="S372" s="117">
        <v>6731.14</v>
      </c>
      <c r="T372" s="182" t="s">
        <v>108</v>
      </c>
    </row>
    <row r="373" spans="1:21" s="77" customFormat="1" ht="21" customHeight="1" x14ac:dyDescent="0.25">
      <c r="A373" s="105" t="s">
        <v>1105</v>
      </c>
      <c r="B373" s="109" t="s">
        <v>423</v>
      </c>
      <c r="C373" s="110">
        <v>1970</v>
      </c>
      <c r="D373" s="127"/>
      <c r="E373" s="106" t="s">
        <v>59</v>
      </c>
      <c r="F373" s="110">
        <v>2</v>
      </c>
      <c r="G373" s="110">
        <v>3</v>
      </c>
      <c r="H373" s="111">
        <v>2232.12</v>
      </c>
      <c r="I373" s="111">
        <v>913.2</v>
      </c>
      <c r="J373" s="111">
        <v>913.2</v>
      </c>
      <c r="K373" s="159">
        <v>41</v>
      </c>
      <c r="L373" s="111">
        <v>228739.47999999998</v>
      </c>
      <c r="M373" s="107"/>
      <c r="N373" s="107"/>
      <c r="O373" s="107"/>
      <c r="P373" s="111">
        <f t="shared" si="25"/>
        <v>228739.47999999998</v>
      </c>
      <c r="Q373" s="108" t="s">
        <v>61</v>
      </c>
      <c r="R373" s="116">
        <f t="shared" si="26"/>
        <v>102.4763363976847</v>
      </c>
      <c r="S373" s="117">
        <v>6731.14</v>
      </c>
      <c r="T373" s="182" t="s">
        <v>123</v>
      </c>
    </row>
    <row r="374" spans="1:21" s="77" customFormat="1" ht="21" customHeight="1" x14ac:dyDescent="0.25">
      <c r="A374" s="105"/>
      <c r="B374" s="132" t="s">
        <v>74</v>
      </c>
      <c r="C374" s="106"/>
      <c r="D374" s="125"/>
      <c r="E374" s="106"/>
      <c r="F374" s="106"/>
      <c r="G374" s="106"/>
      <c r="H374" s="107">
        <f>SUM(H375:H378)</f>
        <v>2876.5000000000005</v>
      </c>
      <c r="I374" s="107">
        <f t="shared" ref="I374:K374" si="27">SUM(I375:I378)</f>
        <v>2648.5</v>
      </c>
      <c r="J374" s="107">
        <f t="shared" si="27"/>
        <v>2322.1</v>
      </c>
      <c r="K374" s="144">
        <f t="shared" si="27"/>
        <v>123</v>
      </c>
      <c r="L374" s="107">
        <f>SUM(L375:L378)</f>
        <v>902850</v>
      </c>
      <c r="M374" s="108"/>
      <c r="N374" s="108"/>
      <c r="O374" s="108"/>
      <c r="P374" s="107">
        <f>SUM(P375:P378)</f>
        <v>902850</v>
      </c>
      <c r="Q374" s="108" t="s">
        <v>61</v>
      </c>
      <c r="R374" s="126"/>
      <c r="S374" s="117"/>
      <c r="T374" s="182"/>
    </row>
    <row r="375" spans="1:21" s="77" customFormat="1" ht="21" customHeight="1" x14ac:dyDescent="0.25">
      <c r="A375" s="105" t="s">
        <v>1106</v>
      </c>
      <c r="B375" s="113" t="s">
        <v>179</v>
      </c>
      <c r="C375" s="110">
        <v>1982</v>
      </c>
      <c r="D375" s="127" t="s">
        <v>61</v>
      </c>
      <c r="E375" s="110" t="s">
        <v>59</v>
      </c>
      <c r="F375" s="110">
        <v>2</v>
      </c>
      <c r="G375" s="110">
        <v>2</v>
      </c>
      <c r="H375" s="111">
        <v>793.2</v>
      </c>
      <c r="I375" s="111">
        <v>728.2</v>
      </c>
      <c r="J375" s="111">
        <v>648.1</v>
      </c>
      <c r="K375" s="159">
        <v>34</v>
      </c>
      <c r="L375" s="111">
        <v>232248</v>
      </c>
      <c r="M375" s="108"/>
      <c r="N375" s="108"/>
      <c r="O375" s="108"/>
      <c r="P375" s="111">
        <v>232248</v>
      </c>
      <c r="Q375" s="108" t="s">
        <v>61</v>
      </c>
      <c r="R375" s="112">
        <f>L375/H375</f>
        <v>292.7987897125567</v>
      </c>
      <c r="S375" s="117">
        <v>6731.14</v>
      </c>
      <c r="T375" s="182" t="s">
        <v>108</v>
      </c>
    </row>
    <row r="376" spans="1:21" s="77" customFormat="1" ht="21" customHeight="1" x14ac:dyDescent="0.25">
      <c r="A376" s="105" t="s">
        <v>1107</v>
      </c>
      <c r="B376" s="113" t="s">
        <v>180</v>
      </c>
      <c r="C376" s="110">
        <v>1979</v>
      </c>
      <c r="D376" s="127"/>
      <c r="E376" s="110" t="s">
        <v>59</v>
      </c>
      <c r="F376" s="110">
        <v>2</v>
      </c>
      <c r="G376" s="110">
        <v>2</v>
      </c>
      <c r="H376" s="111">
        <v>820.1</v>
      </c>
      <c r="I376" s="111">
        <v>759.3</v>
      </c>
      <c r="J376" s="111">
        <v>548</v>
      </c>
      <c r="K376" s="159">
        <v>29</v>
      </c>
      <c r="L376" s="111">
        <v>220676</v>
      </c>
      <c r="M376" s="108"/>
      <c r="N376" s="108"/>
      <c r="O376" s="108"/>
      <c r="P376" s="111">
        <v>220676</v>
      </c>
      <c r="Q376" s="108"/>
      <c r="R376" s="112">
        <f>L376/H376</f>
        <v>269.08425801731494</v>
      </c>
      <c r="S376" s="117">
        <v>6731.14</v>
      </c>
      <c r="T376" s="182" t="s">
        <v>220</v>
      </c>
    </row>
    <row r="377" spans="1:21" s="77" customFormat="1" ht="21" customHeight="1" x14ac:dyDescent="0.25">
      <c r="A377" s="105" t="s">
        <v>1108</v>
      </c>
      <c r="B377" s="113" t="s">
        <v>181</v>
      </c>
      <c r="C377" s="110">
        <v>1984</v>
      </c>
      <c r="D377" s="127"/>
      <c r="E377" s="110" t="s">
        <v>59</v>
      </c>
      <c r="F377" s="110">
        <v>2</v>
      </c>
      <c r="G377" s="110">
        <v>2</v>
      </c>
      <c r="H377" s="111">
        <v>745.3</v>
      </c>
      <c r="I377" s="111">
        <v>681.6</v>
      </c>
      <c r="J377" s="111">
        <v>681.6</v>
      </c>
      <c r="K377" s="159">
        <v>43</v>
      </c>
      <c r="L377" s="111">
        <v>232248</v>
      </c>
      <c r="M377" s="108"/>
      <c r="N377" s="108"/>
      <c r="O377" s="108"/>
      <c r="P377" s="111">
        <v>232248</v>
      </c>
      <c r="Q377" s="108"/>
      <c r="R377" s="112">
        <f>L377/H377</f>
        <v>311.61679860458878</v>
      </c>
      <c r="S377" s="117">
        <v>6731.14</v>
      </c>
      <c r="T377" s="182" t="s">
        <v>108</v>
      </c>
    </row>
    <row r="378" spans="1:21" s="77" customFormat="1" ht="21" customHeight="1" x14ac:dyDescent="0.25">
      <c r="A378" s="105" t="s">
        <v>1109</v>
      </c>
      <c r="B378" s="113" t="s">
        <v>182</v>
      </c>
      <c r="C378" s="110">
        <v>1973</v>
      </c>
      <c r="D378" s="127" t="s">
        <v>61</v>
      </c>
      <c r="E378" s="110" t="s">
        <v>59</v>
      </c>
      <c r="F378" s="110">
        <v>2</v>
      </c>
      <c r="G378" s="110">
        <v>2</v>
      </c>
      <c r="H378" s="111">
        <v>517.9</v>
      </c>
      <c r="I378" s="111">
        <v>479.4</v>
      </c>
      <c r="J378" s="111">
        <v>444.4</v>
      </c>
      <c r="K378" s="159">
        <v>17</v>
      </c>
      <c r="L378" s="111">
        <v>217678</v>
      </c>
      <c r="M378" s="108"/>
      <c r="N378" s="108"/>
      <c r="O378" s="108"/>
      <c r="P378" s="111">
        <v>217678</v>
      </c>
      <c r="Q378" s="108" t="s">
        <v>61</v>
      </c>
      <c r="R378" s="112">
        <f>L378/H378</f>
        <v>420.30893994979726</v>
      </c>
      <c r="S378" s="117">
        <v>6731.14</v>
      </c>
      <c r="T378" s="182" t="s">
        <v>108</v>
      </c>
    </row>
    <row r="379" spans="1:21" s="77" customFormat="1" ht="21" customHeight="1" x14ac:dyDescent="0.25">
      <c r="A379" s="105"/>
      <c r="B379" s="132" t="s">
        <v>84</v>
      </c>
      <c r="C379" s="106"/>
      <c r="D379" s="106"/>
      <c r="E379" s="106"/>
      <c r="F379" s="106"/>
      <c r="G379" s="106"/>
      <c r="H379" s="107">
        <f>SUM(H380:H403)</f>
        <v>36206.129999999997</v>
      </c>
      <c r="I379" s="107">
        <f>SUM(I380:I403)</f>
        <v>30496.430000000004</v>
      </c>
      <c r="J379" s="107">
        <f>SUM(J380:J403)</f>
        <v>25161.829999999998</v>
      </c>
      <c r="K379" s="144">
        <f>SUM(K380:K403)</f>
        <v>1410</v>
      </c>
      <c r="L379" s="107">
        <f>SUM(L380:L403)</f>
        <v>24084585.399999999</v>
      </c>
      <c r="M379" s="108"/>
      <c r="N379" s="108"/>
      <c r="O379" s="108"/>
      <c r="P379" s="107">
        <f>SUM(P380:P403)</f>
        <v>24084585.399999999</v>
      </c>
      <c r="Q379" s="107" t="s">
        <v>61</v>
      </c>
      <c r="R379" s="116"/>
      <c r="S379" s="117"/>
      <c r="T379" s="182"/>
      <c r="U379" s="118"/>
    </row>
    <row r="380" spans="1:21" s="77" customFormat="1" ht="21" customHeight="1" x14ac:dyDescent="0.25">
      <c r="A380" s="105" t="s">
        <v>1110</v>
      </c>
      <c r="B380" s="113" t="s">
        <v>135</v>
      </c>
      <c r="C380" s="106">
        <v>1982</v>
      </c>
      <c r="D380" s="110"/>
      <c r="E380" s="106" t="s">
        <v>76</v>
      </c>
      <c r="F380" s="106">
        <v>2</v>
      </c>
      <c r="G380" s="106">
        <v>3</v>
      </c>
      <c r="H380" s="111">
        <v>814.6</v>
      </c>
      <c r="I380" s="111">
        <v>719.8</v>
      </c>
      <c r="J380" s="111">
        <v>569.29999999999995</v>
      </c>
      <c r="K380" s="159">
        <v>40</v>
      </c>
      <c r="L380" s="111">
        <v>814050</v>
      </c>
      <c r="M380" s="108"/>
      <c r="N380" s="108"/>
      <c r="O380" s="108"/>
      <c r="P380" s="111">
        <v>814050</v>
      </c>
      <c r="Q380" s="108"/>
      <c r="R380" s="112">
        <f>L380/H380</f>
        <v>999.32482199852689</v>
      </c>
      <c r="S380" s="117">
        <v>6731.14</v>
      </c>
      <c r="T380" s="182" t="s">
        <v>108</v>
      </c>
      <c r="U380" s="118"/>
    </row>
    <row r="381" spans="1:21" s="77" customFormat="1" ht="21" customHeight="1" x14ac:dyDescent="0.25">
      <c r="A381" s="105" t="s">
        <v>1111</v>
      </c>
      <c r="B381" s="113" t="s">
        <v>136</v>
      </c>
      <c r="C381" s="106">
        <v>1968</v>
      </c>
      <c r="D381" s="110"/>
      <c r="E381" s="106" t="s">
        <v>59</v>
      </c>
      <c r="F381" s="106">
        <v>2</v>
      </c>
      <c r="G381" s="106">
        <v>1</v>
      </c>
      <c r="H381" s="111">
        <v>404</v>
      </c>
      <c r="I381" s="111">
        <v>345.7</v>
      </c>
      <c r="J381" s="111">
        <v>345.7</v>
      </c>
      <c r="K381" s="159">
        <v>15</v>
      </c>
      <c r="L381" s="111">
        <v>140983.20000000001</v>
      </c>
      <c r="M381" s="108"/>
      <c r="N381" s="108"/>
      <c r="O381" s="108"/>
      <c r="P381" s="111">
        <v>140983.20000000001</v>
      </c>
      <c r="Q381" s="108"/>
      <c r="R381" s="112">
        <f t="shared" ref="R381:R403" si="28">L381/H381</f>
        <v>348.96831683168318</v>
      </c>
      <c r="S381" s="117">
        <v>6731.14</v>
      </c>
      <c r="T381" s="182" t="s">
        <v>108</v>
      </c>
      <c r="U381" s="118"/>
    </row>
    <row r="382" spans="1:21" s="77" customFormat="1" ht="21" customHeight="1" x14ac:dyDescent="0.25">
      <c r="A382" s="105" t="s">
        <v>1112</v>
      </c>
      <c r="B382" s="113" t="s">
        <v>137</v>
      </c>
      <c r="C382" s="106">
        <v>1971</v>
      </c>
      <c r="D382" s="110"/>
      <c r="E382" s="106" t="s">
        <v>76</v>
      </c>
      <c r="F382" s="106">
        <v>5</v>
      </c>
      <c r="G382" s="106">
        <v>4</v>
      </c>
      <c r="H382" s="111">
        <v>3720</v>
      </c>
      <c r="I382" s="111">
        <v>3489.2</v>
      </c>
      <c r="J382" s="111">
        <v>2990.6</v>
      </c>
      <c r="K382" s="159">
        <v>163</v>
      </c>
      <c r="L382" s="111">
        <v>2450806</v>
      </c>
      <c r="M382" s="108"/>
      <c r="N382" s="108"/>
      <c r="O382" s="108"/>
      <c r="P382" s="111">
        <v>2450806</v>
      </c>
      <c r="Q382" s="108"/>
      <c r="R382" s="112">
        <f t="shared" si="28"/>
        <v>658.81881720430113</v>
      </c>
      <c r="S382" s="117">
        <v>6731.14</v>
      </c>
      <c r="T382" s="182" t="s">
        <v>108</v>
      </c>
      <c r="U382" s="118"/>
    </row>
    <row r="383" spans="1:21" s="77" customFormat="1" ht="21" customHeight="1" x14ac:dyDescent="0.25">
      <c r="A383" s="105" t="s">
        <v>1113</v>
      </c>
      <c r="B383" s="113" t="s">
        <v>138</v>
      </c>
      <c r="C383" s="106">
        <v>1972</v>
      </c>
      <c r="D383" s="110"/>
      <c r="E383" s="106" t="s">
        <v>59</v>
      </c>
      <c r="F383" s="106">
        <v>2</v>
      </c>
      <c r="G383" s="106">
        <v>2</v>
      </c>
      <c r="H383" s="111">
        <v>563.4</v>
      </c>
      <c r="I383" s="111">
        <v>513.9</v>
      </c>
      <c r="J383" s="111">
        <v>294.3</v>
      </c>
      <c r="K383" s="159">
        <v>35</v>
      </c>
      <c r="L383" s="111">
        <v>1128240</v>
      </c>
      <c r="M383" s="108"/>
      <c r="N383" s="108"/>
      <c r="O383" s="108"/>
      <c r="P383" s="111">
        <v>1128240</v>
      </c>
      <c r="Q383" s="108"/>
      <c r="R383" s="112">
        <f>L383/H383</f>
        <v>2002.5559105431312</v>
      </c>
      <c r="S383" s="117">
        <v>6731.14</v>
      </c>
      <c r="T383" s="182" t="s">
        <v>108</v>
      </c>
      <c r="U383" s="118"/>
    </row>
    <row r="384" spans="1:21" s="77" customFormat="1" ht="21" customHeight="1" x14ac:dyDescent="0.25">
      <c r="A384" s="105" t="s">
        <v>1114</v>
      </c>
      <c r="B384" s="113" t="s">
        <v>139</v>
      </c>
      <c r="C384" s="106">
        <v>1973</v>
      </c>
      <c r="D384" s="110"/>
      <c r="E384" s="106" t="s">
        <v>59</v>
      </c>
      <c r="F384" s="106">
        <v>2</v>
      </c>
      <c r="G384" s="106">
        <v>2</v>
      </c>
      <c r="H384" s="111">
        <v>582.9</v>
      </c>
      <c r="I384" s="111">
        <v>537.20000000000005</v>
      </c>
      <c r="J384" s="111">
        <v>301.7</v>
      </c>
      <c r="K384" s="159">
        <v>29</v>
      </c>
      <c r="L384" s="111">
        <v>1124880</v>
      </c>
      <c r="M384" s="108"/>
      <c r="N384" s="108"/>
      <c r="O384" s="108"/>
      <c r="P384" s="111">
        <v>1124880</v>
      </c>
      <c r="Q384" s="108"/>
      <c r="R384" s="112">
        <f t="shared" si="28"/>
        <v>1929.7992794647453</v>
      </c>
      <c r="S384" s="117">
        <v>6731.14</v>
      </c>
      <c r="T384" s="182" t="s">
        <v>108</v>
      </c>
      <c r="U384" s="118"/>
    </row>
    <row r="385" spans="1:21" s="77" customFormat="1" ht="21" customHeight="1" x14ac:dyDescent="0.25">
      <c r="A385" s="105" t="s">
        <v>1115</v>
      </c>
      <c r="B385" s="113" t="s">
        <v>140</v>
      </c>
      <c r="C385" s="106">
        <v>1961</v>
      </c>
      <c r="D385" s="110"/>
      <c r="E385" s="106" t="s">
        <v>59</v>
      </c>
      <c r="F385" s="106">
        <v>2</v>
      </c>
      <c r="G385" s="106">
        <v>2</v>
      </c>
      <c r="H385" s="111">
        <v>815.7</v>
      </c>
      <c r="I385" s="111">
        <v>432</v>
      </c>
      <c r="J385" s="111">
        <v>269.3</v>
      </c>
      <c r="K385" s="159">
        <v>26</v>
      </c>
      <c r="L385" s="111">
        <v>1098960</v>
      </c>
      <c r="M385" s="108"/>
      <c r="N385" s="108"/>
      <c r="O385" s="108"/>
      <c r="P385" s="111">
        <v>1098960</v>
      </c>
      <c r="Q385" s="108"/>
      <c r="R385" s="112">
        <f t="shared" si="28"/>
        <v>1347.2600220669362</v>
      </c>
      <c r="S385" s="117">
        <v>6731.14</v>
      </c>
      <c r="T385" s="182" t="s">
        <v>108</v>
      </c>
      <c r="U385" s="118"/>
    </row>
    <row r="386" spans="1:21" s="77" customFormat="1" ht="21" customHeight="1" x14ac:dyDescent="0.25">
      <c r="A386" s="105" t="s">
        <v>1116</v>
      </c>
      <c r="B386" s="113" t="s">
        <v>141</v>
      </c>
      <c r="C386" s="106">
        <v>1985</v>
      </c>
      <c r="D386" s="110"/>
      <c r="E386" s="106" t="s">
        <v>76</v>
      </c>
      <c r="F386" s="106">
        <v>5</v>
      </c>
      <c r="G386" s="106">
        <v>2</v>
      </c>
      <c r="H386" s="111">
        <v>2106.9</v>
      </c>
      <c r="I386" s="111">
        <v>1865.9</v>
      </c>
      <c r="J386" s="111">
        <v>1539.1</v>
      </c>
      <c r="K386" s="159">
        <v>94</v>
      </c>
      <c r="L386" s="111">
        <v>1689487.2</v>
      </c>
      <c r="M386" s="108"/>
      <c r="N386" s="108"/>
      <c r="O386" s="108"/>
      <c r="P386" s="111">
        <v>1689487.2</v>
      </c>
      <c r="Q386" s="108"/>
      <c r="R386" s="112">
        <f t="shared" si="28"/>
        <v>801.88295600170864</v>
      </c>
      <c r="S386" s="117">
        <v>6731.14</v>
      </c>
      <c r="T386" s="182" t="s">
        <v>108</v>
      </c>
      <c r="U386" s="118"/>
    </row>
    <row r="387" spans="1:21" s="77" customFormat="1" ht="21" customHeight="1" x14ac:dyDescent="0.25">
      <c r="A387" s="105" t="s">
        <v>1117</v>
      </c>
      <c r="B387" s="113" t="s">
        <v>142</v>
      </c>
      <c r="C387" s="106">
        <v>1965</v>
      </c>
      <c r="D387" s="110"/>
      <c r="E387" s="106" t="s">
        <v>59</v>
      </c>
      <c r="F387" s="106">
        <v>2</v>
      </c>
      <c r="G387" s="106">
        <v>1</v>
      </c>
      <c r="H387" s="111">
        <v>526.95000000000005</v>
      </c>
      <c r="I387" s="111">
        <v>282.10000000000002</v>
      </c>
      <c r="J387" s="111">
        <v>282.10000000000002</v>
      </c>
      <c r="K387" s="159">
        <v>15</v>
      </c>
      <c r="L387" s="111">
        <v>886560</v>
      </c>
      <c r="M387" s="108"/>
      <c r="N387" s="108"/>
      <c r="O387" s="108"/>
      <c r="P387" s="111">
        <v>886560</v>
      </c>
      <c r="Q387" s="108"/>
      <c r="R387" s="112">
        <f t="shared" si="28"/>
        <v>1682.4366638200966</v>
      </c>
      <c r="S387" s="117">
        <v>6731.14</v>
      </c>
      <c r="T387" s="182" t="s">
        <v>108</v>
      </c>
      <c r="U387" s="118"/>
    </row>
    <row r="388" spans="1:21" s="77" customFormat="1" ht="21" customHeight="1" x14ac:dyDescent="0.25">
      <c r="A388" s="105" t="s">
        <v>1118</v>
      </c>
      <c r="B388" s="113" t="s">
        <v>143</v>
      </c>
      <c r="C388" s="106">
        <v>1972</v>
      </c>
      <c r="D388" s="110"/>
      <c r="E388" s="106" t="s">
        <v>59</v>
      </c>
      <c r="F388" s="106">
        <v>2</v>
      </c>
      <c r="G388" s="106">
        <v>3</v>
      </c>
      <c r="H388" s="111">
        <v>903.4</v>
      </c>
      <c r="I388" s="111">
        <v>816.56</v>
      </c>
      <c r="J388" s="111">
        <v>735.46</v>
      </c>
      <c r="K388" s="159">
        <v>33</v>
      </c>
      <c r="L388" s="111">
        <v>1560000</v>
      </c>
      <c r="M388" s="108"/>
      <c r="N388" s="108"/>
      <c r="O388" s="108"/>
      <c r="P388" s="111">
        <v>1560000</v>
      </c>
      <c r="Q388" s="108"/>
      <c r="R388" s="112">
        <f t="shared" si="28"/>
        <v>1726.8098295328759</v>
      </c>
      <c r="S388" s="117">
        <v>6731.14</v>
      </c>
      <c r="T388" s="182" t="s">
        <v>108</v>
      </c>
      <c r="U388" s="118"/>
    </row>
    <row r="389" spans="1:21" s="77" customFormat="1" ht="21" customHeight="1" x14ac:dyDescent="0.25">
      <c r="A389" s="105" t="s">
        <v>1119</v>
      </c>
      <c r="B389" s="113" t="s">
        <v>144</v>
      </c>
      <c r="C389" s="106">
        <v>1990</v>
      </c>
      <c r="D389" s="110"/>
      <c r="E389" s="106" t="s">
        <v>59</v>
      </c>
      <c r="F389" s="106">
        <v>3</v>
      </c>
      <c r="G389" s="106">
        <v>1</v>
      </c>
      <c r="H389" s="111">
        <v>1087.7</v>
      </c>
      <c r="I389" s="111">
        <v>1044.8</v>
      </c>
      <c r="J389" s="111">
        <v>605.4</v>
      </c>
      <c r="K389" s="159">
        <v>59</v>
      </c>
      <c r="L389" s="111">
        <v>967500</v>
      </c>
      <c r="M389" s="108"/>
      <c r="N389" s="108"/>
      <c r="O389" s="108"/>
      <c r="P389" s="111">
        <v>967500</v>
      </c>
      <c r="Q389" s="108"/>
      <c r="R389" s="112">
        <f t="shared" si="28"/>
        <v>889.49158775397621</v>
      </c>
      <c r="S389" s="117">
        <v>6731.14</v>
      </c>
      <c r="T389" s="182" t="s">
        <v>108</v>
      </c>
      <c r="U389" s="118"/>
    </row>
    <row r="390" spans="1:21" s="77" customFormat="1" ht="21" customHeight="1" x14ac:dyDescent="0.25">
      <c r="A390" s="105" t="s">
        <v>1120</v>
      </c>
      <c r="B390" s="113" t="s">
        <v>145</v>
      </c>
      <c r="C390" s="106">
        <v>1972</v>
      </c>
      <c r="D390" s="110"/>
      <c r="E390" s="106" t="s">
        <v>59</v>
      </c>
      <c r="F390" s="106">
        <v>2</v>
      </c>
      <c r="G390" s="106">
        <v>3</v>
      </c>
      <c r="H390" s="111">
        <v>906.3</v>
      </c>
      <c r="I390" s="111">
        <v>825.03</v>
      </c>
      <c r="J390" s="111">
        <v>825.03</v>
      </c>
      <c r="K390" s="159">
        <v>32</v>
      </c>
      <c r="L390" s="111">
        <v>155027</v>
      </c>
      <c r="M390" s="107"/>
      <c r="N390" s="107"/>
      <c r="O390" s="107"/>
      <c r="P390" s="111">
        <v>155027</v>
      </c>
      <c r="Q390" s="108"/>
      <c r="R390" s="116">
        <f t="shared" si="28"/>
        <v>171.05483835374602</v>
      </c>
      <c r="S390" s="117">
        <v>6731.14</v>
      </c>
      <c r="T390" s="182" t="s">
        <v>123</v>
      </c>
      <c r="U390" s="118"/>
    </row>
    <row r="391" spans="1:21" s="77" customFormat="1" ht="21" customHeight="1" x14ac:dyDescent="0.25">
      <c r="A391" s="105" t="s">
        <v>1121</v>
      </c>
      <c r="B391" s="113" t="s">
        <v>146</v>
      </c>
      <c r="C391" s="106">
        <v>1961</v>
      </c>
      <c r="D391" s="110"/>
      <c r="E391" s="106" t="s">
        <v>59</v>
      </c>
      <c r="F391" s="106">
        <v>2</v>
      </c>
      <c r="G391" s="106">
        <v>1</v>
      </c>
      <c r="H391" s="111">
        <v>347.2</v>
      </c>
      <c r="I391" s="111">
        <v>316.60000000000002</v>
      </c>
      <c r="J391" s="111">
        <v>186.3</v>
      </c>
      <c r="K391" s="159">
        <v>19</v>
      </c>
      <c r="L391" s="111">
        <v>693600</v>
      </c>
      <c r="M391" s="108"/>
      <c r="N391" s="108"/>
      <c r="O391" s="108"/>
      <c r="P391" s="111">
        <v>693600</v>
      </c>
      <c r="Q391" s="108"/>
      <c r="R391" s="112">
        <f t="shared" si="28"/>
        <v>1997.6958525345622</v>
      </c>
      <c r="S391" s="117">
        <v>6731.14</v>
      </c>
      <c r="T391" s="182" t="s">
        <v>108</v>
      </c>
      <c r="U391" s="118"/>
    </row>
    <row r="392" spans="1:21" s="77" customFormat="1" ht="21" customHeight="1" x14ac:dyDescent="0.25">
      <c r="A392" s="105" t="s">
        <v>1122</v>
      </c>
      <c r="B392" s="113" t="s">
        <v>147</v>
      </c>
      <c r="C392" s="106">
        <v>1955</v>
      </c>
      <c r="D392" s="110"/>
      <c r="E392" s="106" t="s">
        <v>59</v>
      </c>
      <c r="F392" s="106">
        <v>2</v>
      </c>
      <c r="G392" s="106">
        <v>2</v>
      </c>
      <c r="H392" s="111">
        <v>881.8</v>
      </c>
      <c r="I392" s="111">
        <v>410.6</v>
      </c>
      <c r="J392" s="111">
        <v>410.6</v>
      </c>
      <c r="K392" s="159">
        <v>14</v>
      </c>
      <c r="L392" s="111">
        <v>1080000</v>
      </c>
      <c r="M392" s="108"/>
      <c r="N392" s="108"/>
      <c r="O392" s="108"/>
      <c r="P392" s="111">
        <v>1080000</v>
      </c>
      <c r="Q392" s="108"/>
      <c r="R392" s="112">
        <f t="shared" si="28"/>
        <v>1224.767520979814</v>
      </c>
      <c r="S392" s="117">
        <v>6731.14</v>
      </c>
      <c r="T392" s="182" t="s">
        <v>108</v>
      </c>
      <c r="U392" s="118"/>
    </row>
    <row r="393" spans="1:21" s="77" customFormat="1" ht="21" customHeight="1" x14ac:dyDescent="0.25">
      <c r="A393" s="105" t="s">
        <v>1123</v>
      </c>
      <c r="B393" s="113" t="s">
        <v>148</v>
      </c>
      <c r="C393" s="106">
        <v>1939</v>
      </c>
      <c r="D393" s="110"/>
      <c r="E393" s="106" t="s">
        <v>59</v>
      </c>
      <c r="F393" s="106">
        <v>3</v>
      </c>
      <c r="G393" s="106">
        <v>3</v>
      </c>
      <c r="H393" s="111">
        <v>1366</v>
      </c>
      <c r="I393" s="111">
        <v>1212.5999999999999</v>
      </c>
      <c r="J393" s="111">
        <v>788.2</v>
      </c>
      <c r="K393" s="159">
        <v>49</v>
      </c>
      <c r="L393" s="111">
        <v>1080000</v>
      </c>
      <c r="M393" s="108"/>
      <c r="N393" s="108"/>
      <c r="O393" s="108"/>
      <c r="P393" s="111">
        <v>1080000</v>
      </c>
      <c r="Q393" s="108"/>
      <c r="R393" s="112">
        <f t="shared" si="28"/>
        <v>790.6295754026354</v>
      </c>
      <c r="S393" s="117">
        <v>6731.14</v>
      </c>
      <c r="T393" s="182" t="s">
        <v>108</v>
      </c>
      <c r="U393" s="118"/>
    </row>
    <row r="394" spans="1:21" s="77" customFormat="1" ht="21" customHeight="1" x14ac:dyDescent="0.25">
      <c r="A394" s="105" t="s">
        <v>1124</v>
      </c>
      <c r="B394" s="113" t="s">
        <v>149</v>
      </c>
      <c r="C394" s="106">
        <v>1960</v>
      </c>
      <c r="D394" s="110"/>
      <c r="E394" s="106" t="s">
        <v>59</v>
      </c>
      <c r="F394" s="106">
        <v>2</v>
      </c>
      <c r="G394" s="106">
        <v>1</v>
      </c>
      <c r="H394" s="111">
        <v>500.2</v>
      </c>
      <c r="I394" s="111">
        <v>453.1</v>
      </c>
      <c r="J394" s="111">
        <v>212.1</v>
      </c>
      <c r="K394" s="159">
        <v>14</v>
      </c>
      <c r="L394" s="111">
        <v>600000</v>
      </c>
      <c r="M394" s="108"/>
      <c r="N394" s="108"/>
      <c r="O394" s="108"/>
      <c r="P394" s="111">
        <v>600000</v>
      </c>
      <c r="Q394" s="108"/>
      <c r="R394" s="112">
        <f t="shared" si="28"/>
        <v>1199.5201919232306</v>
      </c>
      <c r="S394" s="117">
        <v>6731.14</v>
      </c>
      <c r="T394" s="182" t="s">
        <v>108</v>
      </c>
      <c r="U394" s="118"/>
    </row>
    <row r="395" spans="1:21" s="77" customFormat="1" ht="21" customHeight="1" x14ac:dyDescent="0.25">
      <c r="A395" s="105" t="s">
        <v>1125</v>
      </c>
      <c r="B395" s="113" t="s">
        <v>150</v>
      </c>
      <c r="C395" s="106">
        <v>1971</v>
      </c>
      <c r="D395" s="110"/>
      <c r="E395" s="106" t="s">
        <v>76</v>
      </c>
      <c r="F395" s="106">
        <v>5</v>
      </c>
      <c r="G395" s="106">
        <v>6</v>
      </c>
      <c r="H395" s="111">
        <v>4620.8</v>
      </c>
      <c r="I395" s="111">
        <v>4153.6000000000004</v>
      </c>
      <c r="J395" s="111">
        <v>3814.6</v>
      </c>
      <c r="K395" s="159">
        <v>187</v>
      </c>
      <c r="L395" s="111">
        <v>1574100</v>
      </c>
      <c r="M395" s="108"/>
      <c r="N395" s="108"/>
      <c r="O395" s="108"/>
      <c r="P395" s="111">
        <v>1574100</v>
      </c>
      <c r="Q395" s="108"/>
      <c r="R395" s="112">
        <f t="shared" si="28"/>
        <v>340.65529778393352</v>
      </c>
      <c r="S395" s="117">
        <v>6731.14</v>
      </c>
      <c r="T395" s="182" t="s">
        <v>108</v>
      </c>
      <c r="U395" s="118"/>
    </row>
    <row r="396" spans="1:21" s="77" customFormat="1" ht="21" customHeight="1" x14ac:dyDescent="0.25">
      <c r="A396" s="105" t="s">
        <v>1126</v>
      </c>
      <c r="B396" s="113" t="s">
        <v>151</v>
      </c>
      <c r="C396" s="115">
        <v>1952</v>
      </c>
      <c r="D396" s="114"/>
      <c r="E396" s="106" t="s">
        <v>60</v>
      </c>
      <c r="F396" s="106">
        <v>2</v>
      </c>
      <c r="G396" s="106">
        <v>2</v>
      </c>
      <c r="H396" s="111">
        <v>748.1</v>
      </c>
      <c r="I396" s="111">
        <v>431.2</v>
      </c>
      <c r="J396" s="111" t="s">
        <v>159</v>
      </c>
      <c r="K396" s="159">
        <v>19</v>
      </c>
      <c r="L396" s="111">
        <v>666520</v>
      </c>
      <c r="M396" s="108"/>
      <c r="N396" s="108"/>
      <c r="O396" s="108"/>
      <c r="P396" s="111">
        <v>666520</v>
      </c>
      <c r="Q396" s="108"/>
      <c r="R396" s="112">
        <f t="shared" si="28"/>
        <v>890.95040769950538</v>
      </c>
      <c r="S396" s="117">
        <v>6731.14</v>
      </c>
      <c r="T396" s="182" t="s">
        <v>108</v>
      </c>
      <c r="U396" s="118"/>
    </row>
    <row r="397" spans="1:21" s="77" customFormat="1" ht="21" customHeight="1" x14ac:dyDescent="0.25">
      <c r="A397" s="105" t="s">
        <v>1127</v>
      </c>
      <c r="B397" s="113" t="s">
        <v>152</v>
      </c>
      <c r="C397" s="106">
        <v>1983</v>
      </c>
      <c r="D397" s="110"/>
      <c r="E397" s="106" t="s">
        <v>76</v>
      </c>
      <c r="F397" s="106">
        <v>5</v>
      </c>
      <c r="G397" s="106">
        <v>4</v>
      </c>
      <c r="H397" s="111">
        <v>4694.3599999999997</v>
      </c>
      <c r="I397" s="111">
        <v>3519.36</v>
      </c>
      <c r="J397" s="111">
        <v>2919.96</v>
      </c>
      <c r="K397" s="159">
        <v>166</v>
      </c>
      <c r="L397" s="111">
        <v>1356000</v>
      </c>
      <c r="M397" s="108"/>
      <c r="N397" s="108"/>
      <c r="O397" s="108"/>
      <c r="P397" s="111">
        <v>1356000</v>
      </c>
      <c r="Q397" s="108"/>
      <c r="R397" s="112">
        <f t="shared" si="28"/>
        <v>288.85726701829429</v>
      </c>
      <c r="S397" s="117">
        <v>6731.14</v>
      </c>
      <c r="T397" s="182" t="s">
        <v>108</v>
      </c>
      <c r="U397" s="118"/>
    </row>
    <row r="398" spans="1:21" s="77" customFormat="1" ht="21" customHeight="1" x14ac:dyDescent="0.25">
      <c r="A398" s="105" t="s">
        <v>1128</v>
      </c>
      <c r="B398" s="113" t="s">
        <v>153</v>
      </c>
      <c r="C398" s="106">
        <v>1965</v>
      </c>
      <c r="D398" s="110"/>
      <c r="E398" s="106" t="s">
        <v>59</v>
      </c>
      <c r="F398" s="106">
        <v>2</v>
      </c>
      <c r="G398" s="106">
        <v>2</v>
      </c>
      <c r="H398" s="111">
        <v>766.1</v>
      </c>
      <c r="I398" s="111">
        <v>681.2</v>
      </c>
      <c r="J398" s="111">
        <v>508.3</v>
      </c>
      <c r="K398" s="159">
        <v>21</v>
      </c>
      <c r="L398" s="111">
        <v>984000</v>
      </c>
      <c r="M398" s="108"/>
      <c r="N398" s="108"/>
      <c r="O398" s="108"/>
      <c r="P398" s="111">
        <v>984000</v>
      </c>
      <c r="Q398" s="108"/>
      <c r="R398" s="112">
        <f t="shared" si="28"/>
        <v>1284.4276204150895</v>
      </c>
      <c r="S398" s="117">
        <v>6731.14</v>
      </c>
      <c r="T398" s="182" t="s">
        <v>108</v>
      </c>
      <c r="U398" s="118"/>
    </row>
    <row r="399" spans="1:21" s="77" customFormat="1" ht="21" customHeight="1" x14ac:dyDescent="0.25">
      <c r="A399" s="105" t="s">
        <v>1129</v>
      </c>
      <c r="B399" s="113" t="s">
        <v>154</v>
      </c>
      <c r="C399" s="106">
        <v>1960</v>
      </c>
      <c r="D399" s="110"/>
      <c r="E399" s="106" t="s">
        <v>59</v>
      </c>
      <c r="F399" s="106">
        <v>2</v>
      </c>
      <c r="G399" s="106">
        <v>2</v>
      </c>
      <c r="H399" s="111">
        <v>718.3</v>
      </c>
      <c r="I399" s="111">
        <v>659.8</v>
      </c>
      <c r="J399" s="111">
        <v>617.1</v>
      </c>
      <c r="K399" s="159">
        <v>25</v>
      </c>
      <c r="L399" s="111">
        <v>996000</v>
      </c>
      <c r="M399" s="108"/>
      <c r="N399" s="108"/>
      <c r="O399" s="108"/>
      <c r="P399" s="111">
        <v>996000</v>
      </c>
      <c r="Q399" s="108"/>
      <c r="R399" s="112">
        <f t="shared" si="28"/>
        <v>1386.6072671585689</v>
      </c>
      <c r="S399" s="117">
        <v>6731.14</v>
      </c>
      <c r="T399" s="182" t="s">
        <v>108</v>
      </c>
      <c r="U399" s="118"/>
    </row>
    <row r="400" spans="1:21" s="77" customFormat="1" ht="21" customHeight="1" x14ac:dyDescent="0.25">
      <c r="A400" s="105" t="s">
        <v>1130</v>
      </c>
      <c r="B400" s="113" t="s">
        <v>155</v>
      </c>
      <c r="C400" s="106">
        <v>1960</v>
      </c>
      <c r="D400" s="110"/>
      <c r="E400" s="106" t="s">
        <v>59</v>
      </c>
      <c r="F400" s="106">
        <v>2</v>
      </c>
      <c r="G400" s="106">
        <v>2</v>
      </c>
      <c r="H400" s="111">
        <v>620.04999999999995</v>
      </c>
      <c r="I400" s="111">
        <v>570.79999999999995</v>
      </c>
      <c r="J400" s="111">
        <v>388.5</v>
      </c>
      <c r="K400" s="159">
        <v>34</v>
      </c>
      <c r="L400" s="111">
        <v>888000</v>
      </c>
      <c r="M400" s="108"/>
      <c r="N400" s="108"/>
      <c r="O400" s="108"/>
      <c r="P400" s="111">
        <v>888000</v>
      </c>
      <c r="Q400" s="108"/>
      <c r="R400" s="112">
        <f t="shared" si="28"/>
        <v>1432.1425691476495</v>
      </c>
      <c r="S400" s="117">
        <v>6731.14</v>
      </c>
      <c r="T400" s="182" t="s">
        <v>108</v>
      </c>
      <c r="U400" s="118"/>
    </row>
    <row r="401" spans="1:23" s="77" customFormat="1" ht="21" customHeight="1" x14ac:dyDescent="0.25">
      <c r="A401" s="105" t="s">
        <v>1131</v>
      </c>
      <c r="B401" s="113" t="s">
        <v>156</v>
      </c>
      <c r="C401" s="106">
        <v>1974</v>
      </c>
      <c r="D401" s="110"/>
      <c r="E401" s="106" t="s">
        <v>76</v>
      </c>
      <c r="F401" s="106">
        <v>5</v>
      </c>
      <c r="G401" s="106">
        <v>4</v>
      </c>
      <c r="H401" s="111">
        <v>3681.6</v>
      </c>
      <c r="I401" s="111">
        <v>3386.8</v>
      </c>
      <c r="J401" s="111">
        <v>3130.9</v>
      </c>
      <c r="K401" s="159">
        <v>157</v>
      </c>
      <c r="L401" s="111">
        <v>421776</v>
      </c>
      <c r="M401" s="108"/>
      <c r="N401" s="108"/>
      <c r="O401" s="108"/>
      <c r="P401" s="111">
        <v>421776</v>
      </c>
      <c r="Q401" s="108"/>
      <c r="R401" s="112">
        <f t="shared" si="28"/>
        <v>114.5632333767927</v>
      </c>
      <c r="S401" s="117">
        <v>6731.14</v>
      </c>
      <c r="T401" s="182" t="s">
        <v>108</v>
      </c>
      <c r="U401" s="118"/>
    </row>
    <row r="402" spans="1:23" s="77" customFormat="1" ht="21" customHeight="1" x14ac:dyDescent="0.25">
      <c r="A402" s="105" t="s">
        <v>1132</v>
      </c>
      <c r="B402" s="113" t="s">
        <v>157</v>
      </c>
      <c r="C402" s="106">
        <v>1976</v>
      </c>
      <c r="D402" s="110"/>
      <c r="E402" s="106" t="s">
        <v>76</v>
      </c>
      <c r="F402" s="106">
        <v>5</v>
      </c>
      <c r="G402" s="106">
        <v>4</v>
      </c>
      <c r="H402" s="111">
        <v>3647.7</v>
      </c>
      <c r="I402" s="111">
        <v>3194.9</v>
      </c>
      <c r="J402" s="111">
        <v>2991</v>
      </c>
      <c r="K402" s="159">
        <v>139</v>
      </c>
      <c r="L402" s="111">
        <v>421776</v>
      </c>
      <c r="M402" s="108"/>
      <c r="N402" s="108"/>
      <c r="O402" s="108"/>
      <c r="P402" s="111">
        <v>421776</v>
      </c>
      <c r="Q402" s="108"/>
      <c r="R402" s="112">
        <f t="shared" si="28"/>
        <v>115.62792992844807</v>
      </c>
      <c r="S402" s="117">
        <v>6731.14</v>
      </c>
      <c r="T402" s="182" t="s">
        <v>108</v>
      </c>
      <c r="U402" s="118"/>
    </row>
    <row r="403" spans="1:23" s="77" customFormat="1" ht="21" customHeight="1" x14ac:dyDescent="0.25">
      <c r="A403" s="105" t="s">
        <v>1133</v>
      </c>
      <c r="B403" s="113" t="s">
        <v>158</v>
      </c>
      <c r="C403" s="106">
        <v>1965</v>
      </c>
      <c r="D403" s="110"/>
      <c r="E403" s="106" t="s">
        <v>59</v>
      </c>
      <c r="F403" s="106">
        <v>2</v>
      </c>
      <c r="G403" s="106">
        <v>2</v>
      </c>
      <c r="H403" s="111">
        <v>1182.07</v>
      </c>
      <c r="I403" s="111">
        <v>633.67999999999995</v>
      </c>
      <c r="J403" s="111">
        <v>436.28</v>
      </c>
      <c r="K403" s="159">
        <v>25</v>
      </c>
      <c r="L403" s="111">
        <v>1306320</v>
      </c>
      <c r="M403" s="108"/>
      <c r="N403" s="108"/>
      <c r="O403" s="108"/>
      <c r="P403" s="111">
        <v>1306320</v>
      </c>
      <c r="Q403" s="108"/>
      <c r="R403" s="112">
        <f t="shared" si="28"/>
        <v>1105.1122183965417</v>
      </c>
      <c r="S403" s="117">
        <v>6731.14</v>
      </c>
      <c r="T403" s="182" t="s">
        <v>108</v>
      </c>
      <c r="U403" s="118"/>
    </row>
    <row r="404" spans="1:23" s="77" customFormat="1" ht="21" customHeight="1" x14ac:dyDescent="0.25">
      <c r="A404" s="105"/>
      <c r="B404" s="66" t="s">
        <v>100</v>
      </c>
      <c r="C404" s="90"/>
      <c r="D404" s="54"/>
      <c r="E404" s="89"/>
      <c r="F404" s="90"/>
      <c r="G404" s="90"/>
      <c r="H404" s="52">
        <f>SUM(H405:H418)</f>
        <v>5032.7</v>
      </c>
      <c r="I404" s="52">
        <f>SUM(I405:I418)</f>
        <v>4530.9000000000005</v>
      </c>
      <c r="J404" s="52">
        <f>SUM(J405:J418)</f>
        <v>3730.6</v>
      </c>
      <c r="K404" s="101">
        <f>SUM(K405:K418)</f>
        <v>157</v>
      </c>
      <c r="L404" s="52">
        <f>SUM(L405:L418)</f>
        <v>6549611.1300000008</v>
      </c>
      <c r="M404" s="52"/>
      <c r="N404" s="52"/>
      <c r="O404" s="52"/>
      <c r="P404" s="52">
        <f>SUM(P405:P418)</f>
        <v>6549611.1300000008</v>
      </c>
      <c r="Q404" s="52">
        <f>SUM(Q405:Q411)</f>
        <v>0</v>
      </c>
      <c r="R404" s="112"/>
      <c r="S404" s="117"/>
      <c r="T404" s="182"/>
    </row>
    <row r="405" spans="1:23" s="77" customFormat="1" ht="21" customHeight="1" x14ac:dyDescent="0.25">
      <c r="A405" s="105" t="s">
        <v>1134</v>
      </c>
      <c r="B405" s="113" t="s">
        <v>116</v>
      </c>
      <c r="C405" s="90">
        <v>1966</v>
      </c>
      <c r="D405" s="54"/>
      <c r="E405" s="90" t="s">
        <v>59</v>
      </c>
      <c r="F405" s="90">
        <v>2</v>
      </c>
      <c r="G405" s="90">
        <v>3</v>
      </c>
      <c r="H405" s="51">
        <v>470.1</v>
      </c>
      <c r="I405" s="51">
        <v>431.7</v>
      </c>
      <c r="J405" s="51">
        <v>354.7</v>
      </c>
      <c r="K405" s="76">
        <v>12</v>
      </c>
      <c r="L405" s="150">
        <v>39251</v>
      </c>
      <c r="M405" s="51"/>
      <c r="N405" s="51"/>
      <c r="O405" s="51"/>
      <c r="P405" s="150">
        <v>39251</v>
      </c>
      <c r="Q405" s="30"/>
      <c r="R405" s="99">
        <f t="shared" ref="R405:R411" si="29">AVERAGE(L405/H405)</f>
        <v>83.495001063603482</v>
      </c>
      <c r="S405" s="117">
        <v>6731.14</v>
      </c>
      <c r="T405" s="182" t="s">
        <v>123</v>
      </c>
    </row>
    <row r="406" spans="1:23" s="77" customFormat="1" ht="21" customHeight="1" x14ac:dyDescent="0.25">
      <c r="A406" s="105" t="s">
        <v>1135</v>
      </c>
      <c r="B406" s="113" t="s">
        <v>117</v>
      </c>
      <c r="C406" s="90">
        <v>1965</v>
      </c>
      <c r="D406" s="54"/>
      <c r="E406" s="90" t="s">
        <v>59</v>
      </c>
      <c r="F406" s="90">
        <v>2</v>
      </c>
      <c r="G406" s="90">
        <v>1</v>
      </c>
      <c r="H406" s="51">
        <v>403.6</v>
      </c>
      <c r="I406" s="51">
        <v>399.9</v>
      </c>
      <c r="J406" s="51">
        <v>399.9</v>
      </c>
      <c r="K406" s="76">
        <v>7</v>
      </c>
      <c r="L406" s="150">
        <v>33522.81</v>
      </c>
      <c r="M406" s="51"/>
      <c r="N406" s="51"/>
      <c r="O406" s="51"/>
      <c r="P406" s="150">
        <v>33522.81</v>
      </c>
      <c r="Q406" s="30"/>
      <c r="R406" s="99">
        <f t="shared" si="29"/>
        <v>83.059489593657077</v>
      </c>
      <c r="S406" s="117">
        <v>6731.14</v>
      </c>
      <c r="T406" s="182" t="s">
        <v>123</v>
      </c>
    </row>
    <row r="407" spans="1:23" s="77" customFormat="1" ht="21" customHeight="1" x14ac:dyDescent="0.25">
      <c r="A407" s="105" t="s">
        <v>1136</v>
      </c>
      <c r="B407" s="113" t="s">
        <v>118</v>
      </c>
      <c r="C407" s="90">
        <v>1967</v>
      </c>
      <c r="D407" s="54"/>
      <c r="E407" s="90" t="s">
        <v>59</v>
      </c>
      <c r="F407" s="90">
        <v>2</v>
      </c>
      <c r="G407" s="90">
        <v>1</v>
      </c>
      <c r="H407" s="51">
        <v>385.5</v>
      </c>
      <c r="I407" s="51">
        <v>358.6</v>
      </c>
      <c r="J407" s="51">
        <v>358.6</v>
      </c>
      <c r="K407" s="76">
        <v>17</v>
      </c>
      <c r="L407" s="163">
        <v>856275.57</v>
      </c>
      <c r="M407" s="51"/>
      <c r="N407" s="51"/>
      <c r="O407" s="51"/>
      <c r="P407" s="163">
        <v>856275.57</v>
      </c>
      <c r="Q407" s="30"/>
      <c r="R407" s="99">
        <f t="shared" si="29"/>
        <v>2221.2077042801557</v>
      </c>
      <c r="S407" s="117">
        <v>6731.14</v>
      </c>
      <c r="T407" s="182" t="s">
        <v>123</v>
      </c>
    </row>
    <row r="408" spans="1:23" ht="21" customHeight="1" x14ac:dyDescent="0.25">
      <c r="A408" s="105" t="s">
        <v>1137</v>
      </c>
      <c r="B408" s="113" t="s">
        <v>119</v>
      </c>
      <c r="C408" s="90">
        <v>1966</v>
      </c>
      <c r="D408" s="54"/>
      <c r="E408" s="90" t="s">
        <v>60</v>
      </c>
      <c r="F408" s="90">
        <v>2</v>
      </c>
      <c r="G408" s="90">
        <v>1</v>
      </c>
      <c r="H408" s="51">
        <v>320</v>
      </c>
      <c r="I408" s="51">
        <v>261.89999999999998</v>
      </c>
      <c r="J408" s="51">
        <v>40</v>
      </c>
      <c r="K408" s="76">
        <v>12</v>
      </c>
      <c r="L408" s="163">
        <v>662557.02</v>
      </c>
      <c r="M408" s="51"/>
      <c r="N408" s="51"/>
      <c r="O408" s="51"/>
      <c r="P408" s="163">
        <v>662557.02</v>
      </c>
      <c r="Q408" s="30"/>
      <c r="R408" s="99">
        <f t="shared" si="29"/>
        <v>2070.4906875000001</v>
      </c>
      <c r="S408" s="117">
        <v>6731.14</v>
      </c>
      <c r="T408" s="182" t="s">
        <v>123</v>
      </c>
    </row>
    <row r="409" spans="1:23" ht="21" customHeight="1" x14ac:dyDescent="0.25">
      <c r="A409" s="105" t="s">
        <v>1138</v>
      </c>
      <c r="B409" s="113" t="s">
        <v>120</v>
      </c>
      <c r="C409" s="90">
        <v>1966</v>
      </c>
      <c r="D409" s="54"/>
      <c r="E409" s="90" t="s">
        <v>59</v>
      </c>
      <c r="F409" s="90">
        <v>2</v>
      </c>
      <c r="G409" s="90">
        <v>2</v>
      </c>
      <c r="H409" s="51">
        <v>357.2</v>
      </c>
      <c r="I409" s="51">
        <v>246.4</v>
      </c>
      <c r="J409" s="51">
        <v>144.1</v>
      </c>
      <c r="K409" s="76">
        <v>14</v>
      </c>
      <c r="L409" s="150">
        <v>105626</v>
      </c>
      <c r="M409" s="51"/>
      <c r="N409" s="51"/>
      <c r="O409" s="51"/>
      <c r="P409" s="150">
        <v>105626</v>
      </c>
      <c r="Q409" s="30"/>
      <c r="R409" s="99">
        <f t="shared" si="29"/>
        <v>295.7054871220605</v>
      </c>
      <c r="S409" s="117">
        <v>6731.14</v>
      </c>
      <c r="T409" s="182" t="s">
        <v>123</v>
      </c>
    </row>
    <row r="410" spans="1:23" ht="21" customHeight="1" x14ac:dyDescent="0.25">
      <c r="A410" s="105" t="s">
        <v>1139</v>
      </c>
      <c r="B410" s="113" t="s">
        <v>121</v>
      </c>
      <c r="C410" s="90">
        <v>1963</v>
      </c>
      <c r="D410" s="54"/>
      <c r="E410" s="90" t="s">
        <v>59</v>
      </c>
      <c r="F410" s="90">
        <v>2</v>
      </c>
      <c r="G410" s="90">
        <v>1</v>
      </c>
      <c r="H410" s="51">
        <v>286.5</v>
      </c>
      <c r="I410" s="51">
        <v>255.8</v>
      </c>
      <c r="J410" s="51">
        <v>220.9</v>
      </c>
      <c r="K410" s="76">
        <v>12</v>
      </c>
      <c r="L410" s="150">
        <v>28188.5</v>
      </c>
      <c r="M410" s="51"/>
      <c r="N410" s="51"/>
      <c r="O410" s="51"/>
      <c r="P410" s="150">
        <v>28188.5</v>
      </c>
      <c r="Q410" s="30"/>
      <c r="R410" s="99">
        <f t="shared" si="29"/>
        <v>98.389179755671904</v>
      </c>
      <c r="S410" s="117">
        <v>6731.14</v>
      </c>
      <c r="T410" s="182" t="s">
        <v>123</v>
      </c>
    </row>
    <row r="411" spans="1:23" ht="21" customHeight="1" x14ac:dyDescent="0.25">
      <c r="A411" s="105" t="s">
        <v>1140</v>
      </c>
      <c r="B411" s="113" t="s">
        <v>122</v>
      </c>
      <c r="C411" s="90">
        <v>1966</v>
      </c>
      <c r="D411" s="54"/>
      <c r="E411" s="90" t="s">
        <v>59</v>
      </c>
      <c r="F411" s="90">
        <v>2</v>
      </c>
      <c r="G411" s="90">
        <v>1</v>
      </c>
      <c r="H411" s="51">
        <v>340.9</v>
      </c>
      <c r="I411" s="51">
        <v>311</v>
      </c>
      <c r="J411" s="51">
        <v>311</v>
      </c>
      <c r="K411" s="76">
        <v>9</v>
      </c>
      <c r="L411" s="150">
        <v>649382.14</v>
      </c>
      <c r="M411" s="51"/>
      <c r="N411" s="51"/>
      <c r="O411" s="51"/>
      <c r="P411" s="150">
        <v>649382.14</v>
      </c>
      <c r="Q411" s="30"/>
      <c r="R411" s="99">
        <f t="shared" si="29"/>
        <v>1904.9050748019949</v>
      </c>
      <c r="S411" s="117">
        <v>6731.14</v>
      </c>
      <c r="T411" s="182" t="s">
        <v>123</v>
      </c>
      <c r="U411" s="123"/>
      <c r="V411" s="123"/>
      <c r="W411" s="123"/>
    </row>
    <row r="412" spans="1:23" ht="21" customHeight="1" x14ac:dyDescent="0.25">
      <c r="A412" s="105" t="s">
        <v>1141</v>
      </c>
      <c r="B412" s="113" t="s">
        <v>772</v>
      </c>
      <c r="C412" s="90">
        <v>1970</v>
      </c>
      <c r="D412" s="54"/>
      <c r="E412" s="90" t="s">
        <v>59</v>
      </c>
      <c r="F412" s="90">
        <v>2</v>
      </c>
      <c r="G412" s="90">
        <v>1</v>
      </c>
      <c r="H412" s="51">
        <v>539.20000000000005</v>
      </c>
      <c r="I412" s="51">
        <v>500.6</v>
      </c>
      <c r="J412" s="51">
        <v>418.9</v>
      </c>
      <c r="K412" s="76">
        <v>18</v>
      </c>
      <c r="L412" s="163">
        <v>157489.29</v>
      </c>
      <c r="M412" s="51"/>
      <c r="N412" s="51"/>
      <c r="O412" s="51"/>
      <c r="P412" s="163">
        <v>157489.29</v>
      </c>
      <c r="Q412" s="30"/>
      <c r="R412" s="99">
        <f t="shared" ref="R412:R418" si="30">AVERAGE(L412/H412)</f>
        <v>292.07954376854599</v>
      </c>
      <c r="S412" s="117">
        <v>6731.14</v>
      </c>
      <c r="T412" s="182" t="s">
        <v>123</v>
      </c>
      <c r="U412" s="123"/>
      <c r="V412" s="123"/>
      <c r="W412" s="123"/>
    </row>
    <row r="413" spans="1:23" ht="21" customHeight="1" x14ac:dyDescent="0.25">
      <c r="A413" s="105" t="s">
        <v>1142</v>
      </c>
      <c r="B413" s="113" t="s">
        <v>773</v>
      </c>
      <c r="C413" s="90">
        <v>1966</v>
      </c>
      <c r="D413" s="54"/>
      <c r="E413" s="90" t="s">
        <v>59</v>
      </c>
      <c r="F413" s="90">
        <v>2</v>
      </c>
      <c r="G413" s="90">
        <v>2</v>
      </c>
      <c r="H413" s="51">
        <v>190</v>
      </c>
      <c r="I413" s="51">
        <v>161.1</v>
      </c>
      <c r="J413" s="51">
        <v>125.7</v>
      </c>
      <c r="K413" s="76">
        <v>6</v>
      </c>
      <c r="L413" s="163">
        <v>620651.09</v>
      </c>
      <c r="M413" s="51"/>
      <c r="N413" s="51"/>
      <c r="O413" s="51"/>
      <c r="P413" s="163">
        <v>620651.09</v>
      </c>
      <c r="Q413" s="30"/>
      <c r="R413" s="99">
        <f t="shared" si="30"/>
        <v>3266.5846842105261</v>
      </c>
      <c r="S413" s="117">
        <v>6731.14</v>
      </c>
      <c r="T413" s="182" t="s">
        <v>123</v>
      </c>
      <c r="U413" s="123"/>
      <c r="V413" s="123"/>
      <c r="W413" s="123"/>
    </row>
    <row r="414" spans="1:23" ht="21" customHeight="1" x14ac:dyDescent="0.25">
      <c r="A414" s="105" t="s">
        <v>1143</v>
      </c>
      <c r="B414" s="113" t="s">
        <v>774</v>
      </c>
      <c r="C414" s="90">
        <v>1962</v>
      </c>
      <c r="D414" s="54"/>
      <c r="E414" s="90" t="s">
        <v>59</v>
      </c>
      <c r="F414" s="90">
        <v>2</v>
      </c>
      <c r="G414" s="90">
        <v>1</v>
      </c>
      <c r="H414" s="51">
        <v>551.79999999999995</v>
      </c>
      <c r="I414" s="51">
        <v>508.8</v>
      </c>
      <c r="J414" s="51">
        <v>508.8</v>
      </c>
      <c r="K414" s="76">
        <v>15</v>
      </c>
      <c r="L414" s="163">
        <v>1074271.48</v>
      </c>
      <c r="M414" s="51"/>
      <c r="N414" s="51"/>
      <c r="O414" s="51"/>
      <c r="P414" s="163">
        <v>1074271.48</v>
      </c>
      <c r="Q414" s="30"/>
      <c r="R414" s="99">
        <f t="shared" si="30"/>
        <v>1946.8493657122146</v>
      </c>
      <c r="S414" s="117">
        <v>6731.14</v>
      </c>
      <c r="T414" s="182" t="s">
        <v>123</v>
      </c>
      <c r="U414" s="123"/>
      <c r="V414" s="123"/>
      <c r="W414" s="123"/>
    </row>
    <row r="415" spans="1:23" ht="21" customHeight="1" x14ac:dyDescent="0.25">
      <c r="A415" s="105" t="s">
        <v>1144</v>
      </c>
      <c r="B415" s="113" t="s">
        <v>775</v>
      </c>
      <c r="C415" s="90">
        <v>1960</v>
      </c>
      <c r="D415" s="54"/>
      <c r="E415" s="90" t="s">
        <v>59</v>
      </c>
      <c r="F415" s="90">
        <v>2</v>
      </c>
      <c r="G415" s="90">
        <v>1</v>
      </c>
      <c r="H415" s="51">
        <v>341.5</v>
      </c>
      <c r="I415" s="51">
        <v>308.60000000000002</v>
      </c>
      <c r="J415" s="51">
        <v>154.80000000000001</v>
      </c>
      <c r="K415" s="76">
        <v>12</v>
      </c>
      <c r="L415" s="163">
        <v>745630.2</v>
      </c>
      <c r="M415" s="51"/>
      <c r="N415" s="51"/>
      <c r="O415" s="51"/>
      <c r="P415" s="163">
        <v>745630.2</v>
      </c>
      <c r="Q415" s="30"/>
      <c r="R415" s="99">
        <f t="shared" si="30"/>
        <v>2183.3973645680817</v>
      </c>
      <c r="S415" s="117">
        <v>6731.14</v>
      </c>
      <c r="T415" s="182" t="s">
        <v>123</v>
      </c>
      <c r="U415" s="123"/>
      <c r="V415" s="123"/>
      <c r="W415" s="123"/>
    </row>
    <row r="416" spans="1:23" ht="21" customHeight="1" x14ac:dyDescent="0.25">
      <c r="A416" s="105" t="s">
        <v>1145</v>
      </c>
      <c r="B416" s="113" t="s">
        <v>776</v>
      </c>
      <c r="C416" s="90">
        <v>1955</v>
      </c>
      <c r="D416" s="54"/>
      <c r="E416" s="90" t="s">
        <v>60</v>
      </c>
      <c r="F416" s="90">
        <v>2</v>
      </c>
      <c r="G416" s="90">
        <v>1</v>
      </c>
      <c r="H416" s="51">
        <v>432.7</v>
      </c>
      <c r="I416" s="51">
        <v>400.2</v>
      </c>
      <c r="J416" s="51">
        <v>306.89999999999998</v>
      </c>
      <c r="K416" s="76">
        <v>10</v>
      </c>
      <c r="L416" s="163">
        <v>686013.91</v>
      </c>
      <c r="M416" s="51"/>
      <c r="N416" s="51"/>
      <c r="O416" s="51"/>
      <c r="P416" s="163">
        <v>686013.91</v>
      </c>
      <c r="Q416" s="30"/>
      <c r="R416" s="99">
        <f t="shared" si="30"/>
        <v>1585.4261844233881</v>
      </c>
      <c r="S416" s="117">
        <v>6731.14</v>
      </c>
      <c r="T416" s="182" t="s">
        <v>123</v>
      </c>
      <c r="U416" s="123"/>
      <c r="V416" s="123"/>
      <c r="W416" s="123"/>
    </row>
    <row r="417" spans="1:23" ht="21" customHeight="1" x14ac:dyDescent="0.25">
      <c r="A417" s="105" t="s">
        <v>1146</v>
      </c>
      <c r="B417" s="113" t="s">
        <v>777</v>
      </c>
      <c r="C417" s="90">
        <v>1960</v>
      </c>
      <c r="D417" s="54"/>
      <c r="E417" s="90" t="s">
        <v>59</v>
      </c>
      <c r="F417" s="90">
        <v>2</v>
      </c>
      <c r="G417" s="90">
        <v>1</v>
      </c>
      <c r="H417" s="51">
        <v>216.4</v>
      </c>
      <c r="I417" s="51">
        <v>196.2</v>
      </c>
      <c r="J417" s="51">
        <v>196.2</v>
      </c>
      <c r="K417" s="76">
        <v>7</v>
      </c>
      <c r="L417" s="163">
        <v>458020.16</v>
      </c>
      <c r="M417" s="51"/>
      <c r="N417" s="51"/>
      <c r="O417" s="51"/>
      <c r="P417" s="163">
        <v>458020.16</v>
      </c>
      <c r="Q417" s="30"/>
      <c r="R417" s="99">
        <f t="shared" si="30"/>
        <v>2116.5441774491678</v>
      </c>
      <c r="S417" s="117">
        <v>6731.14</v>
      </c>
      <c r="T417" s="182" t="s">
        <v>123</v>
      </c>
      <c r="U417" s="123"/>
      <c r="V417" s="123"/>
      <c r="W417" s="123"/>
    </row>
    <row r="418" spans="1:23" ht="21" customHeight="1" x14ac:dyDescent="0.25">
      <c r="A418" s="105" t="s">
        <v>1147</v>
      </c>
      <c r="B418" s="113" t="s">
        <v>778</v>
      </c>
      <c r="C418" s="90">
        <v>1963</v>
      </c>
      <c r="D418" s="54"/>
      <c r="E418" s="90" t="s">
        <v>59</v>
      </c>
      <c r="F418" s="90">
        <v>2</v>
      </c>
      <c r="G418" s="90">
        <v>1</v>
      </c>
      <c r="H418" s="51">
        <v>197.3</v>
      </c>
      <c r="I418" s="51">
        <v>190.1</v>
      </c>
      <c r="J418" s="51">
        <v>190.1</v>
      </c>
      <c r="K418" s="76">
        <v>6</v>
      </c>
      <c r="L418" s="163">
        <v>432731.96</v>
      </c>
      <c r="M418" s="51"/>
      <c r="N418" s="51"/>
      <c r="O418" s="51"/>
      <c r="P418" s="163">
        <v>432731.96</v>
      </c>
      <c r="Q418" s="30"/>
      <c r="R418" s="99">
        <f t="shared" si="30"/>
        <v>2193.268930562595</v>
      </c>
      <c r="S418" s="117">
        <v>6731.14</v>
      </c>
      <c r="T418" s="182" t="s">
        <v>123</v>
      </c>
      <c r="U418" s="123"/>
      <c r="V418" s="123"/>
      <c r="W418" s="123"/>
    </row>
    <row r="419" spans="1:23" s="75" customFormat="1" ht="21" customHeight="1" x14ac:dyDescent="0.25">
      <c r="A419" s="105"/>
      <c r="B419" s="184" t="s">
        <v>85</v>
      </c>
      <c r="C419" s="121"/>
      <c r="D419" s="121"/>
      <c r="E419" s="121"/>
      <c r="F419" s="121"/>
      <c r="G419" s="121"/>
      <c r="H419" s="107">
        <f>SUM(H420:H688)</f>
        <v>522901.27999999991</v>
      </c>
      <c r="I419" s="107">
        <f>SUM(I420:I477)</f>
        <v>7589</v>
      </c>
      <c r="J419" s="107">
        <f>SUM(J420:J477)</f>
        <v>0</v>
      </c>
      <c r="K419" s="144">
        <f>SUM(K420:K688)</f>
        <v>20768</v>
      </c>
      <c r="L419" s="107">
        <f>SUM(L420:L688)</f>
        <v>289643750.08999985</v>
      </c>
      <c r="M419" s="107"/>
      <c r="N419" s="107"/>
      <c r="O419" s="107"/>
      <c r="P419" s="107">
        <f>SUM(P420:P688)</f>
        <v>289643750.08999985</v>
      </c>
      <c r="Q419" s="108"/>
      <c r="R419" s="136"/>
      <c r="S419" s="117"/>
      <c r="T419" s="182"/>
      <c r="U419" s="123"/>
      <c r="V419" s="123"/>
      <c r="W419" s="123"/>
    </row>
    <row r="420" spans="1:23" s="75" customFormat="1" ht="18" customHeight="1" x14ac:dyDescent="0.25">
      <c r="A420" s="105" t="s">
        <v>1148</v>
      </c>
      <c r="B420" s="113" t="s">
        <v>1426</v>
      </c>
      <c r="C420" s="105">
        <v>1962</v>
      </c>
      <c r="D420" s="110"/>
      <c r="E420" s="105" t="s">
        <v>59</v>
      </c>
      <c r="F420" s="105">
        <v>5</v>
      </c>
      <c r="G420" s="105"/>
      <c r="H420" s="111">
        <v>4183.6000000000004</v>
      </c>
      <c r="I420" s="111">
        <v>3029.1</v>
      </c>
      <c r="J420" s="111"/>
      <c r="K420" s="159">
        <v>136</v>
      </c>
      <c r="L420" s="111">
        <v>2025571.13</v>
      </c>
      <c r="M420" s="111"/>
      <c r="N420" s="108"/>
      <c r="O420" s="111"/>
      <c r="P420" s="111">
        <f t="shared" ref="P420:P483" si="31">L420</f>
        <v>2025571.13</v>
      </c>
      <c r="Q420" s="108"/>
      <c r="R420" s="112">
        <f t="shared" ref="R420:R483" si="32">L420/H420</f>
        <v>484.16940673104494</v>
      </c>
      <c r="S420" s="117">
        <v>6731.14</v>
      </c>
      <c r="T420" s="182" t="s">
        <v>108</v>
      </c>
      <c r="U420" s="123"/>
      <c r="V420" s="123"/>
      <c r="W420" s="123"/>
    </row>
    <row r="421" spans="1:23" ht="22.5" customHeight="1" x14ac:dyDescent="0.25">
      <c r="A421" s="105" t="s">
        <v>1149</v>
      </c>
      <c r="B421" s="113" t="s">
        <v>1427</v>
      </c>
      <c r="C421" s="105">
        <v>1959</v>
      </c>
      <c r="D421" s="110"/>
      <c r="E421" s="105" t="s">
        <v>59</v>
      </c>
      <c r="F421" s="105">
        <v>4</v>
      </c>
      <c r="G421" s="105"/>
      <c r="H421" s="111">
        <v>3349.1</v>
      </c>
      <c r="I421" s="111">
        <v>2336</v>
      </c>
      <c r="J421" s="111"/>
      <c r="K421" s="159">
        <v>73</v>
      </c>
      <c r="L421" s="111">
        <v>2421593.64</v>
      </c>
      <c r="M421" s="111"/>
      <c r="N421" s="108"/>
      <c r="O421" s="111"/>
      <c r="P421" s="111">
        <f t="shared" si="31"/>
        <v>2421593.64</v>
      </c>
      <c r="Q421" s="108"/>
      <c r="R421" s="112">
        <f t="shared" si="32"/>
        <v>723.05802752978423</v>
      </c>
      <c r="S421" s="117">
        <v>6731.14</v>
      </c>
      <c r="T421" s="182" t="s">
        <v>108</v>
      </c>
      <c r="U421" s="123"/>
      <c r="V421" s="123"/>
      <c r="W421" s="123"/>
    </row>
    <row r="422" spans="1:23" ht="21" customHeight="1" x14ac:dyDescent="0.25">
      <c r="A422" s="105" t="s">
        <v>1150</v>
      </c>
      <c r="B422" s="113" t="s">
        <v>1425</v>
      </c>
      <c r="C422" s="105" t="s">
        <v>727</v>
      </c>
      <c r="D422" s="110"/>
      <c r="E422" s="105" t="s">
        <v>59</v>
      </c>
      <c r="F422" s="105">
        <v>4</v>
      </c>
      <c r="G422" s="105"/>
      <c r="H422" s="111">
        <v>2433.1999999999998</v>
      </c>
      <c r="I422" s="111">
        <v>2223.9</v>
      </c>
      <c r="J422" s="111"/>
      <c r="K422" s="159">
        <v>93</v>
      </c>
      <c r="L422" s="111">
        <v>369586.1</v>
      </c>
      <c r="M422" s="111"/>
      <c r="N422" s="107"/>
      <c r="O422" s="111"/>
      <c r="P422" s="111">
        <f t="shared" si="31"/>
        <v>369586.1</v>
      </c>
      <c r="Q422" s="108"/>
      <c r="R422" s="116">
        <f t="shared" si="32"/>
        <v>151.89302153542661</v>
      </c>
      <c r="S422" s="117">
        <v>6731.14</v>
      </c>
      <c r="T422" s="182" t="s">
        <v>123</v>
      </c>
      <c r="U422" s="123"/>
      <c r="V422" s="123"/>
      <c r="W422" s="123"/>
    </row>
    <row r="423" spans="1:23" ht="21" customHeight="1" x14ac:dyDescent="0.25">
      <c r="A423" s="105" t="s">
        <v>1151</v>
      </c>
      <c r="B423" s="113" t="s">
        <v>461</v>
      </c>
      <c r="C423" s="105">
        <v>1965</v>
      </c>
      <c r="D423" s="110"/>
      <c r="E423" s="105" t="s">
        <v>76</v>
      </c>
      <c r="F423" s="105">
        <v>5</v>
      </c>
      <c r="G423" s="105"/>
      <c r="H423" s="111">
        <v>2534.1999999999998</v>
      </c>
      <c r="I423" s="111"/>
      <c r="J423" s="111"/>
      <c r="K423" s="159">
        <v>125</v>
      </c>
      <c r="L423" s="111">
        <v>215044.57</v>
      </c>
      <c r="M423" s="111"/>
      <c r="N423" s="107"/>
      <c r="O423" s="111"/>
      <c r="P423" s="111">
        <f t="shared" si="31"/>
        <v>215044.57</v>
      </c>
      <c r="Q423" s="108"/>
      <c r="R423" s="116">
        <f t="shared" si="32"/>
        <v>84.856984452687243</v>
      </c>
      <c r="S423" s="117">
        <v>6731.14</v>
      </c>
      <c r="T423" s="182" t="s">
        <v>123</v>
      </c>
      <c r="U423" s="123"/>
      <c r="V423" s="123"/>
      <c r="W423" s="123"/>
    </row>
    <row r="424" spans="1:23" ht="21" customHeight="1" x14ac:dyDescent="0.25">
      <c r="A424" s="105" t="s">
        <v>1152</v>
      </c>
      <c r="B424" s="113" t="s">
        <v>462</v>
      </c>
      <c r="C424" s="105">
        <v>1894</v>
      </c>
      <c r="D424" s="110"/>
      <c r="E424" s="105" t="s">
        <v>59</v>
      </c>
      <c r="F424" s="105">
        <v>2</v>
      </c>
      <c r="G424" s="105"/>
      <c r="H424" s="111">
        <v>759.1</v>
      </c>
      <c r="I424" s="111"/>
      <c r="J424" s="111"/>
      <c r="K424" s="159">
        <v>35</v>
      </c>
      <c r="L424" s="111">
        <v>747926.9</v>
      </c>
      <c r="M424" s="111"/>
      <c r="N424" s="108"/>
      <c r="O424" s="111"/>
      <c r="P424" s="111">
        <f t="shared" si="31"/>
        <v>747926.9</v>
      </c>
      <c r="Q424" s="108"/>
      <c r="R424" s="112">
        <f t="shared" si="32"/>
        <v>985.28112238176789</v>
      </c>
      <c r="S424" s="116">
        <v>6731.14</v>
      </c>
      <c r="T424" s="182" t="s">
        <v>108</v>
      </c>
      <c r="U424" s="123"/>
      <c r="V424" s="123"/>
      <c r="W424" s="123"/>
    </row>
    <row r="425" spans="1:23" ht="21" customHeight="1" x14ac:dyDescent="0.25">
      <c r="A425" s="105" t="s">
        <v>1153</v>
      </c>
      <c r="B425" s="113" t="s">
        <v>463</v>
      </c>
      <c r="C425" s="105">
        <v>1832</v>
      </c>
      <c r="D425" s="110"/>
      <c r="E425" s="105" t="s">
        <v>59</v>
      </c>
      <c r="F425" s="105">
        <v>2</v>
      </c>
      <c r="G425" s="105"/>
      <c r="H425" s="111">
        <v>705.7</v>
      </c>
      <c r="I425" s="111"/>
      <c r="J425" s="111"/>
      <c r="K425" s="159">
        <v>35</v>
      </c>
      <c r="L425" s="111">
        <v>1215488.45</v>
      </c>
      <c r="M425" s="111"/>
      <c r="N425" s="108"/>
      <c r="O425" s="111"/>
      <c r="P425" s="111">
        <f t="shared" si="31"/>
        <v>1215488.45</v>
      </c>
      <c r="Q425" s="108"/>
      <c r="R425" s="112">
        <f t="shared" si="32"/>
        <v>1722.3869207878699</v>
      </c>
      <c r="S425" s="117">
        <v>6731.14</v>
      </c>
      <c r="T425" s="182" t="s">
        <v>108</v>
      </c>
      <c r="U425" s="123"/>
      <c r="V425" s="123"/>
      <c r="W425" s="123"/>
    </row>
    <row r="426" spans="1:23" ht="21" customHeight="1" x14ac:dyDescent="0.25">
      <c r="A426" s="105" t="s">
        <v>1415</v>
      </c>
      <c r="B426" s="113" t="s">
        <v>464</v>
      </c>
      <c r="C426" s="105">
        <v>1931</v>
      </c>
      <c r="D426" s="110"/>
      <c r="E426" s="105" t="s">
        <v>59</v>
      </c>
      <c r="F426" s="105">
        <v>3</v>
      </c>
      <c r="G426" s="105"/>
      <c r="H426" s="111">
        <v>1684.8</v>
      </c>
      <c r="I426" s="111"/>
      <c r="J426" s="111"/>
      <c r="K426" s="159">
        <v>104</v>
      </c>
      <c r="L426" s="111">
        <v>79639.649999999994</v>
      </c>
      <c r="M426" s="111"/>
      <c r="N426" s="107"/>
      <c r="O426" s="111"/>
      <c r="P426" s="111">
        <f t="shared" si="31"/>
        <v>79639.649999999994</v>
      </c>
      <c r="Q426" s="108"/>
      <c r="R426" s="116">
        <f t="shared" si="32"/>
        <v>47.269497863247864</v>
      </c>
      <c r="S426" s="117">
        <v>6731.14</v>
      </c>
      <c r="T426" s="182" t="s">
        <v>123</v>
      </c>
      <c r="U426" s="123"/>
      <c r="V426" s="123"/>
      <c r="W426" s="123"/>
    </row>
    <row r="427" spans="1:23" ht="21" customHeight="1" x14ac:dyDescent="0.25">
      <c r="A427" s="105" t="s">
        <v>1414</v>
      </c>
      <c r="B427" s="113" t="s">
        <v>465</v>
      </c>
      <c r="C427" s="105">
        <v>1932</v>
      </c>
      <c r="D427" s="110"/>
      <c r="E427" s="105" t="s">
        <v>59</v>
      </c>
      <c r="F427" s="105">
        <v>3</v>
      </c>
      <c r="G427" s="105"/>
      <c r="H427" s="111">
        <v>1669.7</v>
      </c>
      <c r="I427" s="111"/>
      <c r="J427" s="111"/>
      <c r="K427" s="159">
        <v>79</v>
      </c>
      <c r="L427" s="111">
        <v>180184.51</v>
      </c>
      <c r="M427" s="111"/>
      <c r="N427" s="108"/>
      <c r="O427" s="111"/>
      <c r="P427" s="111">
        <f t="shared" si="31"/>
        <v>180184.51</v>
      </c>
      <c r="Q427" s="108"/>
      <c r="R427" s="112">
        <f t="shared" si="32"/>
        <v>107.91430197041385</v>
      </c>
      <c r="S427" s="117">
        <v>6731.14</v>
      </c>
      <c r="T427" s="182" t="s">
        <v>108</v>
      </c>
      <c r="U427" s="123"/>
      <c r="V427" s="123"/>
      <c r="W427" s="123"/>
    </row>
    <row r="428" spans="1:23" ht="21" customHeight="1" x14ac:dyDescent="0.25">
      <c r="A428" s="105" t="s">
        <v>1413</v>
      </c>
      <c r="B428" s="113" t="s">
        <v>466</v>
      </c>
      <c r="C428" s="105">
        <v>1958</v>
      </c>
      <c r="D428" s="110"/>
      <c r="E428" s="105" t="s">
        <v>59</v>
      </c>
      <c r="F428" s="105">
        <v>4</v>
      </c>
      <c r="G428" s="105"/>
      <c r="H428" s="111">
        <v>1603.2</v>
      </c>
      <c r="I428" s="111"/>
      <c r="J428" s="111"/>
      <c r="K428" s="159">
        <v>53</v>
      </c>
      <c r="L428" s="111">
        <v>273942.78999999998</v>
      </c>
      <c r="M428" s="111"/>
      <c r="N428" s="107"/>
      <c r="O428" s="111"/>
      <c r="P428" s="111">
        <f t="shared" si="31"/>
        <v>273942.78999999998</v>
      </c>
      <c r="Q428" s="108"/>
      <c r="R428" s="116">
        <f t="shared" si="32"/>
        <v>170.87249875249501</v>
      </c>
      <c r="S428" s="117">
        <v>6731.14</v>
      </c>
      <c r="T428" s="182" t="s">
        <v>123</v>
      </c>
      <c r="U428" s="123"/>
      <c r="V428" s="123"/>
      <c r="W428" s="123"/>
    </row>
    <row r="429" spans="1:23" ht="21" customHeight="1" x14ac:dyDescent="0.25">
      <c r="A429" s="105" t="s">
        <v>1412</v>
      </c>
      <c r="B429" s="113" t="s">
        <v>467</v>
      </c>
      <c r="C429" s="105">
        <v>1930</v>
      </c>
      <c r="D429" s="110"/>
      <c r="E429" s="105" t="s">
        <v>59</v>
      </c>
      <c r="F429" s="105">
        <v>3</v>
      </c>
      <c r="G429" s="105"/>
      <c r="H429" s="111">
        <v>1752.4</v>
      </c>
      <c r="I429" s="111"/>
      <c r="J429" s="111"/>
      <c r="K429" s="159">
        <v>84</v>
      </c>
      <c r="L429" s="111">
        <v>136136.48000000001</v>
      </c>
      <c r="M429" s="111"/>
      <c r="N429" s="108"/>
      <c r="O429" s="111"/>
      <c r="P429" s="111">
        <f t="shared" si="31"/>
        <v>136136.48000000001</v>
      </c>
      <c r="Q429" s="108"/>
      <c r="R429" s="112">
        <f t="shared" si="32"/>
        <v>77.685733850719018</v>
      </c>
      <c r="S429" s="117">
        <v>6731.14</v>
      </c>
      <c r="T429" s="182" t="s">
        <v>108</v>
      </c>
      <c r="U429" s="123"/>
      <c r="V429" s="123"/>
      <c r="W429" s="123"/>
    </row>
    <row r="430" spans="1:23" ht="21" customHeight="1" x14ac:dyDescent="0.25">
      <c r="A430" s="105" t="s">
        <v>1411</v>
      </c>
      <c r="B430" s="113" t="s">
        <v>468</v>
      </c>
      <c r="C430" s="105">
        <v>1936</v>
      </c>
      <c r="D430" s="110"/>
      <c r="E430" s="105" t="s">
        <v>59</v>
      </c>
      <c r="F430" s="105">
        <v>4</v>
      </c>
      <c r="G430" s="105"/>
      <c r="H430" s="111">
        <v>2196.6999999999998</v>
      </c>
      <c r="I430" s="111"/>
      <c r="J430" s="111"/>
      <c r="K430" s="159">
        <v>103</v>
      </c>
      <c r="L430" s="111">
        <v>1570854.28</v>
      </c>
      <c r="M430" s="111"/>
      <c r="N430" s="108"/>
      <c r="O430" s="111"/>
      <c r="P430" s="111">
        <f t="shared" si="31"/>
        <v>1570854.28</v>
      </c>
      <c r="Q430" s="108"/>
      <c r="R430" s="112">
        <f t="shared" si="32"/>
        <v>715.09731870533085</v>
      </c>
      <c r="S430" s="117">
        <v>6731.14</v>
      </c>
      <c r="T430" s="182" t="s">
        <v>108</v>
      </c>
      <c r="U430" s="123"/>
      <c r="V430" s="123"/>
      <c r="W430" s="123"/>
    </row>
    <row r="431" spans="1:23" ht="21" customHeight="1" x14ac:dyDescent="0.25">
      <c r="A431" s="105" t="s">
        <v>1410</v>
      </c>
      <c r="B431" s="113" t="s">
        <v>469</v>
      </c>
      <c r="C431" s="105">
        <v>1936</v>
      </c>
      <c r="D431" s="110"/>
      <c r="E431" s="105" t="s">
        <v>59</v>
      </c>
      <c r="F431" s="105">
        <v>4</v>
      </c>
      <c r="G431" s="105"/>
      <c r="H431" s="111">
        <v>2239.3000000000002</v>
      </c>
      <c r="I431" s="111"/>
      <c r="J431" s="111"/>
      <c r="K431" s="159">
        <v>100</v>
      </c>
      <c r="L431" s="111">
        <v>275865.8</v>
      </c>
      <c r="M431" s="111"/>
      <c r="N431" s="107"/>
      <c r="O431" s="111"/>
      <c r="P431" s="111">
        <f t="shared" si="31"/>
        <v>275865.8</v>
      </c>
      <c r="Q431" s="108"/>
      <c r="R431" s="116">
        <f t="shared" si="32"/>
        <v>123.19287277274147</v>
      </c>
      <c r="S431" s="117">
        <v>6731.14</v>
      </c>
      <c r="T431" s="182" t="s">
        <v>123</v>
      </c>
      <c r="U431" s="123"/>
      <c r="V431" s="123"/>
      <c r="W431" s="123"/>
    </row>
    <row r="432" spans="1:23" ht="21" customHeight="1" x14ac:dyDescent="0.25">
      <c r="A432" s="105" t="s">
        <v>1409</v>
      </c>
      <c r="B432" s="113" t="s">
        <v>470</v>
      </c>
      <c r="C432" s="105">
        <v>1962</v>
      </c>
      <c r="D432" s="110"/>
      <c r="E432" s="105" t="s">
        <v>59</v>
      </c>
      <c r="F432" s="105">
        <v>3</v>
      </c>
      <c r="G432" s="105"/>
      <c r="H432" s="111">
        <v>896.2</v>
      </c>
      <c r="I432" s="111"/>
      <c r="J432" s="111"/>
      <c r="K432" s="159">
        <v>58</v>
      </c>
      <c r="L432" s="111">
        <v>1987458.66</v>
      </c>
      <c r="M432" s="111"/>
      <c r="N432" s="108"/>
      <c r="O432" s="111"/>
      <c r="P432" s="111">
        <f t="shared" si="31"/>
        <v>1987458.66</v>
      </c>
      <c r="Q432" s="108"/>
      <c r="R432" s="112">
        <f t="shared" si="32"/>
        <v>2217.6508145503235</v>
      </c>
      <c r="S432" s="112">
        <v>6731.14</v>
      </c>
      <c r="T432" s="182" t="s">
        <v>108</v>
      </c>
      <c r="U432" s="123"/>
      <c r="V432" s="123"/>
      <c r="W432" s="123"/>
    </row>
    <row r="433" spans="1:23" ht="21" customHeight="1" x14ac:dyDescent="0.25">
      <c r="A433" s="105" t="s">
        <v>1408</v>
      </c>
      <c r="B433" s="113" t="s">
        <v>471</v>
      </c>
      <c r="C433" s="105">
        <v>1959</v>
      </c>
      <c r="D433" s="110"/>
      <c r="E433" s="105" t="s">
        <v>59</v>
      </c>
      <c r="F433" s="105">
        <v>2</v>
      </c>
      <c r="G433" s="105"/>
      <c r="H433" s="111">
        <v>236</v>
      </c>
      <c r="I433" s="111"/>
      <c r="J433" s="111"/>
      <c r="K433" s="159"/>
      <c r="L433" s="111">
        <v>51032.37</v>
      </c>
      <c r="M433" s="111"/>
      <c r="N433" s="107"/>
      <c r="O433" s="111"/>
      <c r="P433" s="111">
        <f t="shared" si="31"/>
        <v>51032.37</v>
      </c>
      <c r="Q433" s="108"/>
      <c r="R433" s="116">
        <f t="shared" si="32"/>
        <v>216.23885593220339</v>
      </c>
      <c r="S433" s="116">
        <v>6731.14</v>
      </c>
      <c r="T433" s="182" t="s">
        <v>123</v>
      </c>
      <c r="U433" s="123"/>
      <c r="V433" s="123"/>
      <c r="W433" s="123"/>
    </row>
    <row r="434" spans="1:23" ht="21" customHeight="1" x14ac:dyDescent="0.25">
      <c r="A434" s="105" t="s">
        <v>1407</v>
      </c>
      <c r="B434" s="113" t="s">
        <v>472</v>
      </c>
      <c r="C434" s="105">
        <v>1956</v>
      </c>
      <c r="D434" s="110"/>
      <c r="E434" s="105" t="s">
        <v>59</v>
      </c>
      <c r="F434" s="105">
        <v>2</v>
      </c>
      <c r="G434" s="105"/>
      <c r="H434" s="111">
        <v>411.3</v>
      </c>
      <c r="I434" s="111"/>
      <c r="J434" s="111"/>
      <c r="K434" s="159"/>
      <c r="L434" s="111">
        <v>151317.12</v>
      </c>
      <c r="M434" s="111"/>
      <c r="N434" s="108"/>
      <c r="O434" s="111"/>
      <c r="P434" s="111">
        <f t="shared" si="31"/>
        <v>151317.12</v>
      </c>
      <c r="Q434" s="108"/>
      <c r="R434" s="112">
        <f t="shared" si="32"/>
        <v>367.89963530269875</v>
      </c>
      <c r="S434" s="112">
        <v>6731.14</v>
      </c>
      <c r="T434" s="182" t="s">
        <v>108</v>
      </c>
      <c r="U434" s="175"/>
      <c r="V434" s="123"/>
      <c r="W434" s="123"/>
    </row>
    <row r="435" spans="1:23" ht="21" customHeight="1" x14ac:dyDescent="0.25">
      <c r="A435" s="105" t="s">
        <v>1406</v>
      </c>
      <c r="B435" s="113" t="s">
        <v>473</v>
      </c>
      <c r="C435" s="105">
        <v>1965</v>
      </c>
      <c r="D435" s="110"/>
      <c r="E435" s="105" t="s">
        <v>59</v>
      </c>
      <c r="F435" s="105">
        <v>5</v>
      </c>
      <c r="G435" s="105"/>
      <c r="H435" s="111">
        <v>4829.1000000000004</v>
      </c>
      <c r="I435" s="111"/>
      <c r="J435" s="111"/>
      <c r="K435" s="159">
        <v>177</v>
      </c>
      <c r="L435" s="111">
        <v>3699286</v>
      </c>
      <c r="M435" s="111"/>
      <c r="N435" s="108"/>
      <c r="O435" s="111"/>
      <c r="P435" s="111">
        <f t="shared" si="31"/>
        <v>3699286</v>
      </c>
      <c r="Q435" s="108"/>
      <c r="R435" s="112">
        <f t="shared" si="32"/>
        <v>766.04046302623669</v>
      </c>
      <c r="S435" s="112">
        <v>6731.14</v>
      </c>
      <c r="T435" s="182" t="s">
        <v>108</v>
      </c>
      <c r="U435" s="175"/>
      <c r="V435" s="123"/>
      <c r="W435" s="123"/>
    </row>
    <row r="436" spans="1:23" ht="21" customHeight="1" x14ac:dyDescent="0.25">
      <c r="A436" s="105" t="s">
        <v>1405</v>
      </c>
      <c r="B436" s="113" t="s">
        <v>474</v>
      </c>
      <c r="C436" s="105">
        <v>1966</v>
      </c>
      <c r="D436" s="110"/>
      <c r="E436" s="105" t="s">
        <v>59</v>
      </c>
      <c r="F436" s="105">
        <v>5</v>
      </c>
      <c r="G436" s="105"/>
      <c r="H436" s="111">
        <v>4847.8</v>
      </c>
      <c r="I436" s="111"/>
      <c r="J436" s="111"/>
      <c r="K436" s="159">
        <v>200</v>
      </c>
      <c r="L436" s="111">
        <v>3699286</v>
      </c>
      <c r="M436" s="111"/>
      <c r="N436" s="108"/>
      <c r="O436" s="111"/>
      <c r="P436" s="111">
        <f t="shared" si="31"/>
        <v>3699286</v>
      </c>
      <c r="Q436" s="108"/>
      <c r="R436" s="112">
        <f t="shared" si="32"/>
        <v>763.0855233301703</v>
      </c>
      <c r="S436" s="112">
        <v>6731.14</v>
      </c>
      <c r="T436" s="182" t="s">
        <v>108</v>
      </c>
      <c r="U436" s="175"/>
      <c r="V436" s="123"/>
      <c r="W436" s="123"/>
    </row>
    <row r="437" spans="1:23" ht="21" customHeight="1" x14ac:dyDescent="0.25">
      <c r="A437" s="105" t="s">
        <v>1404</v>
      </c>
      <c r="B437" s="113" t="s">
        <v>475</v>
      </c>
      <c r="C437" s="105">
        <v>1968</v>
      </c>
      <c r="D437" s="110"/>
      <c r="E437" s="105" t="s">
        <v>59</v>
      </c>
      <c r="F437" s="105">
        <v>9</v>
      </c>
      <c r="G437" s="105"/>
      <c r="H437" s="111">
        <v>2254</v>
      </c>
      <c r="I437" s="111"/>
      <c r="J437" s="111"/>
      <c r="K437" s="159">
        <v>64</v>
      </c>
      <c r="L437" s="111">
        <v>1569934</v>
      </c>
      <c r="M437" s="111"/>
      <c r="N437" s="108"/>
      <c r="O437" s="111"/>
      <c r="P437" s="111">
        <f t="shared" si="31"/>
        <v>1569934</v>
      </c>
      <c r="Q437" s="108"/>
      <c r="R437" s="112">
        <f t="shared" si="32"/>
        <v>696.51020408163265</v>
      </c>
      <c r="S437" s="112">
        <v>6731.14</v>
      </c>
      <c r="T437" s="182" t="s">
        <v>108</v>
      </c>
      <c r="U437" s="175"/>
      <c r="V437" s="123"/>
      <c r="W437" s="123"/>
    </row>
    <row r="438" spans="1:23" ht="21" customHeight="1" x14ac:dyDescent="0.25">
      <c r="A438" s="105" t="s">
        <v>1403</v>
      </c>
      <c r="B438" s="113" t="s">
        <v>476</v>
      </c>
      <c r="C438" s="105">
        <v>1967</v>
      </c>
      <c r="D438" s="110"/>
      <c r="E438" s="105" t="s">
        <v>59</v>
      </c>
      <c r="F438" s="105">
        <v>5</v>
      </c>
      <c r="G438" s="105"/>
      <c r="H438" s="111">
        <v>3406.5</v>
      </c>
      <c r="I438" s="111"/>
      <c r="J438" s="111"/>
      <c r="K438" s="159">
        <v>106</v>
      </c>
      <c r="L438" s="111">
        <v>1320569.3400000001</v>
      </c>
      <c r="M438" s="111"/>
      <c r="N438" s="108"/>
      <c r="O438" s="111"/>
      <c r="P438" s="111">
        <f t="shared" si="31"/>
        <v>1320569.3400000001</v>
      </c>
      <c r="Q438" s="108"/>
      <c r="R438" s="112">
        <f t="shared" si="32"/>
        <v>387.66162923822105</v>
      </c>
      <c r="S438" s="112">
        <v>6731.14</v>
      </c>
      <c r="T438" s="182" t="s">
        <v>108</v>
      </c>
      <c r="U438" s="146"/>
      <c r="V438" s="123"/>
      <c r="W438" s="123"/>
    </row>
    <row r="439" spans="1:23" ht="21" customHeight="1" x14ac:dyDescent="0.25">
      <c r="A439" s="105" t="s">
        <v>1402</v>
      </c>
      <c r="B439" s="113" t="s">
        <v>477</v>
      </c>
      <c r="C439" s="105">
        <v>1947</v>
      </c>
      <c r="D439" s="110"/>
      <c r="E439" s="105" t="s">
        <v>59</v>
      </c>
      <c r="F439" s="105">
        <v>2</v>
      </c>
      <c r="G439" s="105"/>
      <c r="H439" s="111">
        <v>2383.4</v>
      </c>
      <c r="I439" s="111"/>
      <c r="J439" s="111"/>
      <c r="K439" s="159">
        <v>51</v>
      </c>
      <c r="L439" s="111">
        <v>4925525.32</v>
      </c>
      <c r="M439" s="111"/>
      <c r="N439" s="108"/>
      <c r="O439" s="111"/>
      <c r="P439" s="111">
        <f t="shared" si="31"/>
        <v>4925525.32</v>
      </c>
      <c r="Q439" s="108"/>
      <c r="R439" s="112">
        <f t="shared" si="32"/>
        <v>2066.5961735336073</v>
      </c>
      <c r="S439" s="112">
        <v>6731.14</v>
      </c>
      <c r="T439" s="182" t="s">
        <v>108</v>
      </c>
      <c r="U439" s="146"/>
      <c r="V439" s="123"/>
      <c r="W439" s="123"/>
    </row>
    <row r="440" spans="1:23" ht="21" customHeight="1" x14ac:dyDescent="0.25">
      <c r="A440" s="105" t="s">
        <v>1401</v>
      </c>
      <c r="B440" s="113" t="s">
        <v>478</v>
      </c>
      <c r="C440" s="105">
        <v>1960</v>
      </c>
      <c r="D440" s="110"/>
      <c r="E440" s="105" t="s">
        <v>59</v>
      </c>
      <c r="F440" s="105">
        <v>2</v>
      </c>
      <c r="G440" s="105"/>
      <c r="H440" s="111">
        <v>1179.96</v>
      </c>
      <c r="I440" s="111"/>
      <c r="J440" s="111"/>
      <c r="K440" s="159">
        <v>53</v>
      </c>
      <c r="L440" s="111">
        <v>1754438.16</v>
      </c>
      <c r="M440" s="111"/>
      <c r="N440" s="108"/>
      <c r="O440" s="111"/>
      <c r="P440" s="111">
        <f t="shared" si="31"/>
        <v>1754438.16</v>
      </c>
      <c r="Q440" s="108"/>
      <c r="R440" s="112">
        <f t="shared" si="32"/>
        <v>1486.8624021153257</v>
      </c>
      <c r="S440" s="112">
        <v>6731.14</v>
      </c>
      <c r="T440" s="182" t="s">
        <v>108</v>
      </c>
      <c r="U440" s="175"/>
      <c r="V440" s="123"/>
      <c r="W440" s="123"/>
    </row>
    <row r="441" spans="1:23" ht="21" customHeight="1" x14ac:dyDescent="0.25">
      <c r="A441" s="105" t="s">
        <v>1400</v>
      </c>
      <c r="B441" s="113" t="s">
        <v>479</v>
      </c>
      <c r="C441" s="105">
        <v>1958</v>
      </c>
      <c r="D441" s="110"/>
      <c r="E441" s="105" t="s">
        <v>59</v>
      </c>
      <c r="F441" s="105">
        <v>3</v>
      </c>
      <c r="G441" s="105"/>
      <c r="H441" s="111">
        <v>719</v>
      </c>
      <c r="I441" s="111"/>
      <c r="J441" s="111"/>
      <c r="K441" s="159">
        <v>37</v>
      </c>
      <c r="L441" s="111">
        <v>1048439.2</v>
      </c>
      <c r="M441" s="111"/>
      <c r="N441" s="108"/>
      <c r="O441" s="111"/>
      <c r="P441" s="111">
        <f t="shared" si="31"/>
        <v>1048439.2</v>
      </c>
      <c r="Q441" s="108"/>
      <c r="R441" s="112">
        <f t="shared" si="32"/>
        <v>1458.1908205841446</v>
      </c>
      <c r="S441" s="112">
        <v>6731.14</v>
      </c>
      <c r="T441" s="182" t="s">
        <v>108</v>
      </c>
      <c r="U441" s="175"/>
      <c r="V441" s="123"/>
      <c r="W441" s="123"/>
    </row>
    <row r="442" spans="1:23" ht="21" customHeight="1" x14ac:dyDescent="0.25">
      <c r="A442" s="105" t="s">
        <v>1399</v>
      </c>
      <c r="B442" s="113" t="s">
        <v>480</v>
      </c>
      <c r="C442" s="105">
        <v>1957</v>
      </c>
      <c r="D442" s="110"/>
      <c r="E442" s="105" t="s">
        <v>59</v>
      </c>
      <c r="F442" s="105">
        <v>2</v>
      </c>
      <c r="G442" s="105"/>
      <c r="H442" s="111">
        <v>264.39999999999998</v>
      </c>
      <c r="I442" s="111"/>
      <c r="J442" s="111"/>
      <c r="K442" s="159">
        <v>12</v>
      </c>
      <c r="L442" s="111">
        <v>125640.71</v>
      </c>
      <c r="M442" s="111"/>
      <c r="N442" s="108"/>
      <c r="O442" s="111"/>
      <c r="P442" s="111">
        <f t="shared" si="31"/>
        <v>125640.71</v>
      </c>
      <c r="Q442" s="108"/>
      <c r="R442" s="112">
        <f t="shared" si="32"/>
        <v>475.19179273827541</v>
      </c>
      <c r="S442" s="112">
        <v>6731.14</v>
      </c>
      <c r="T442" s="182" t="s">
        <v>108</v>
      </c>
      <c r="U442" s="175"/>
      <c r="V442" s="123"/>
      <c r="W442" s="123"/>
    </row>
    <row r="443" spans="1:23" ht="21" customHeight="1" x14ac:dyDescent="0.25">
      <c r="A443" s="105" t="s">
        <v>1398</v>
      </c>
      <c r="B443" s="113" t="s">
        <v>481</v>
      </c>
      <c r="C443" s="105">
        <v>1957</v>
      </c>
      <c r="D443" s="110"/>
      <c r="E443" s="105" t="s">
        <v>59</v>
      </c>
      <c r="F443" s="105">
        <v>2</v>
      </c>
      <c r="G443" s="105"/>
      <c r="H443" s="111">
        <v>334.2</v>
      </c>
      <c r="I443" s="111"/>
      <c r="J443" s="111"/>
      <c r="K443" s="159">
        <v>22</v>
      </c>
      <c r="L443" s="111">
        <v>150283.12</v>
      </c>
      <c r="M443" s="111"/>
      <c r="N443" s="108"/>
      <c r="O443" s="111"/>
      <c r="P443" s="111">
        <f t="shared" si="31"/>
        <v>150283.12</v>
      </c>
      <c r="Q443" s="108"/>
      <c r="R443" s="112">
        <f t="shared" si="32"/>
        <v>449.68019150209454</v>
      </c>
      <c r="S443" s="112">
        <v>6731.14</v>
      </c>
      <c r="T443" s="182" t="s">
        <v>108</v>
      </c>
      <c r="U443" s="175"/>
      <c r="V443" s="123"/>
      <c r="W443" s="123"/>
    </row>
    <row r="444" spans="1:23" ht="21" customHeight="1" x14ac:dyDescent="0.25">
      <c r="A444" s="105" t="s">
        <v>1397</v>
      </c>
      <c r="B444" s="113" t="s">
        <v>482</v>
      </c>
      <c r="C444" s="105">
        <v>1962</v>
      </c>
      <c r="D444" s="110"/>
      <c r="E444" s="105" t="s">
        <v>59</v>
      </c>
      <c r="F444" s="105">
        <v>4</v>
      </c>
      <c r="G444" s="105"/>
      <c r="H444" s="111">
        <v>2679.1</v>
      </c>
      <c r="I444" s="111"/>
      <c r="J444" s="111"/>
      <c r="K444" s="159">
        <v>114</v>
      </c>
      <c r="L444" s="111">
        <v>2689325.6</v>
      </c>
      <c r="M444" s="111"/>
      <c r="N444" s="108"/>
      <c r="O444" s="111"/>
      <c r="P444" s="111">
        <f t="shared" si="31"/>
        <v>2689325.6</v>
      </c>
      <c r="Q444" s="108"/>
      <c r="R444" s="112">
        <f t="shared" si="32"/>
        <v>1003.8168041506477</v>
      </c>
      <c r="S444" s="112">
        <v>6731.14</v>
      </c>
      <c r="T444" s="182" t="s">
        <v>108</v>
      </c>
      <c r="U444" s="175"/>
      <c r="V444" s="123"/>
      <c r="W444" s="123"/>
    </row>
    <row r="445" spans="1:23" ht="21" customHeight="1" x14ac:dyDescent="0.25">
      <c r="A445" s="105" t="s">
        <v>1396</v>
      </c>
      <c r="B445" s="113" t="s">
        <v>483</v>
      </c>
      <c r="C445" s="105">
        <v>1955</v>
      </c>
      <c r="D445" s="110"/>
      <c r="E445" s="105" t="s">
        <v>59</v>
      </c>
      <c r="F445" s="105">
        <v>3</v>
      </c>
      <c r="G445" s="105"/>
      <c r="H445" s="111">
        <v>1880.5</v>
      </c>
      <c r="I445" s="111"/>
      <c r="J445" s="111"/>
      <c r="K445" s="159">
        <v>46</v>
      </c>
      <c r="L445" s="111">
        <v>2909800.94</v>
      </c>
      <c r="M445" s="111"/>
      <c r="N445" s="108"/>
      <c r="O445" s="111"/>
      <c r="P445" s="111">
        <f t="shared" si="31"/>
        <v>2909800.94</v>
      </c>
      <c r="Q445" s="108"/>
      <c r="R445" s="112">
        <f t="shared" si="32"/>
        <v>1547.3549268811487</v>
      </c>
      <c r="S445" s="112">
        <v>6731.14</v>
      </c>
      <c r="T445" s="182" t="s">
        <v>108</v>
      </c>
      <c r="U445" s="175"/>
      <c r="V445" s="123"/>
      <c r="W445" s="123"/>
    </row>
    <row r="446" spans="1:23" ht="21" customHeight="1" x14ac:dyDescent="0.25">
      <c r="A446" s="105" t="s">
        <v>1395</v>
      </c>
      <c r="B446" s="113" t="s">
        <v>484</v>
      </c>
      <c r="C446" s="105">
        <v>1958</v>
      </c>
      <c r="D446" s="110"/>
      <c r="E446" s="105" t="s">
        <v>59</v>
      </c>
      <c r="F446" s="105">
        <v>2</v>
      </c>
      <c r="G446" s="105"/>
      <c r="H446" s="111">
        <v>562.70000000000005</v>
      </c>
      <c r="I446" s="111"/>
      <c r="J446" s="111"/>
      <c r="K446" s="159">
        <v>31</v>
      </c>
      <c r="L446" s="111">
        <v>763574.19</v>
      </c>
      <c r="M446" s="111"/>
      <c r="N446" s="108"/>
      <c r="O446" s="111"/>
      <c r="P446" s="111">
        <f t="shared" si="31"/>
        <v>763574.19</v>
      </c>
      <c r="Q446" s="108"/>
      <c r="R446" s="112">
        <f t="shared" si="32"/>
        <v>1356.982743913275</v>
      </c>
      <c r="S446" s="112">
        <v>6731.14</v>
      </c>
      <c r="T446" s="182" t="s">
        <v>108</v>
      </c>
      <c r="U446" s="175"/>
      <c r="V446" s="123"/>
      <c r="W446" s="123"/>
    </row>
    <row r="447" spans="1:23" ht="21" customHeight="1" x14ac:dyDescent="0.25">
      <c r="A447" s="105" t="s">
        <v>1394</v>
      </c>
      <c r="B447" s="113" t="s">
        <v>485</v>
      </c>
      <c r="C447" s="105">
        <v>1962</v>
      </c>
      <c r="D447" s="110"/>
      <c r="E447" s="105" t="s">
        <v>59</v>
      </c>
      <c r="F447" s="105">
        <v>2</v>
      </c>
      <c r="G447" s="105"/>
      <c r="H447" s="111">
        <v>304.60000000000002</v>
      </c>
      <c r="I447" s="111"/>
      <c r="J447" s="111"/>
      <c r="K447" s="159">
        <v>21</v>
      </c>
      <c r="L447" s="111">
        <v>440380.89</v>
      </c>
      <c r="M447" s="111"/>
      <c r="N447" s="108"/>
      <c r="O447" s="111"/>
      <c r="P447" s="111">
        <f t="shared" si="31"/>
        <v>440380.89</v>
      </c>
      <c r="Q447" s="108"/>
      <c r="R447" s="112">
        <f t="shared" si="32"/>
        <v>1445.7678594878528</v>
      </c>
      <c r="S447" s="112">
        <v>6731.14</v>
      </c>
      <c r="T447" s="182" t="s">
        <v>108</v>
      </c>
      <c r="U447" s="175"/>
      <c r="V447" s="123"/>
      <c r="W447" s="123"/>
    </row>
    <row r="448" spans="1:23" ht="21" customHeight="1" x14ac:dyDescent="0.25">
      <c r="A448" s="105" t="s">
        <v>1393</v>
      </c>
      <c r="B448" s="113" t="s">
        <v>486</v>
      </c>
      <c r="C448" s="105">
        <v>1960</v>
      </c>
      <c r="D448" s="110"/>
      <c r="E448" s="105" t="s">
        <v>59</v>
      </c>
      <c r="F448" s="105">
        <v>2</v>
      </c>
      <c r="G448" s="105"/>
      <c r="H448" s="111">
        <v>278.10000000000002</v>
      </c>
      <c r="I448" s="111"/>
      <c r="J448" s="111"/>
      <c r="K448" s="159">
        <v>159</v>
      </c>
      <c r="L448" s="111">
        <v>567508.17000000004</v>
      </c>
      <c r="M448" s="111"/>
      <c r="N448" s="108"/>
      <c r="O448" s="111"/>
      <c r="P448" s="111">
        <f t="shared" si="31"/>
        <v>567508.17000000004</v>
      </c>
      <c r="Q448" s="108"/>
      <c r="R448" s="112">
        <f t="shared" si="32"/>
        <v>2040.6622437971953</v>
      </c>
      <c r="S448" s="112">
        <v>6731.14</v>
      </c>
      <c r="T448" s="182" t="s">
        <v>108</v>
      </c>
      <c r="U448" s="179"/>
      <c r="V448" s="123"/>
      <c r="W448" s="123"/>
    </row>
    <row r="449" spans="1:23" ht="21" customHeight="1" x14ac:dyDescent="0.25">
      <c r="A449" s="105" t="s">
        <v>1392</v>
      </c>
      <c r="B449" s="113" t="s">
        <v>487</v>
      </c>
      <c r="C449" s="105">
        <v>1980</v>
      </c>
      <c r="D449" s="110"/>
      <c r="E449" s="105" t="s">
        <v>59</v>
      </c>
      <c r="F449" s="105">
        <v>12</v>
      </c>
      <c r="G449" s="105"/>
      <c r="H449" s="111">
        <v>4553</v>
      </c>
      <c r="I449" s="111"/>
      <c r="J449" s="111"/>
      <c r="K449" s="159">
        <v>195</v>
      </c>
      <c r="L449" s="111">
        <v>3118194</v>
      </c>
      <c r="M449" s="111"/>
      <c r="N449" s="108"/>
      <c r="O449" s="111"/>
      <c r="P449" s="111">
        <f t="shared" si="31"/>
        <v>3118194</v>
      </c>
      <c r="Q449" s="108"/>
      <c r="R449" s="112">
        <f t="shared" si="32"/>
        <v>684.86580276740608</v>
      </c>
      <c r="S449" s="112">
        <v>6731.14</v>
      </c>
      <c r="T449" s="182" t="s">
        <v>108</v>
      </c>
      <c r="U449" s="175"/>
      <c r="V449" s="123"/>
      <c r="W449" s="123"/>
    </row>
    <row r="450" spans="1:23" ht="21" customHeight="1" x14ac:dyDescent="0.25">
      <c r="A450" s="105" t="s">
        <v>1391</v>
      </c>
      <c r="B450" s="113" t="s">
        <v>488</v>
      </c>
      <c r="C450" s="105">
        <v>1980</v>
      </c>
      <c r="D450" s="110"/>
      <c r="E450" s="105" t="s">
        <v>59</v>
      </c>
      <c r="F450" s="105">
        <v>12</v>
      </c>
      <c r="G450" s="105"/>
      <c r="H450" s="111">
        <v>4664</v>
      </c>
      <c r="I450" s="111"/>
      <c r="J450" s="111"/>
      <c r="K450" s="159">
        <v>174</v>
      </c>
      <c r="L450" s="111">
        <v>3477393</v>
      </c>
      <c r="M450" s="111"/>
      <c r="N450" s="108"/>
      <c r="O450" s="111"/>
      <c r="P450" s="111">
        <f t="shared" si="31"/>
        <v>3477393</v>
      </c>
      <c r="Q450" s="108"/>
      <c r="R450" s="112">
        <f t="shared" si="32"/>
        <v>745.58168953687823</v>
      </c>
      <c r="S450" s="112">
        <v>6731.14</v>
      </c>
      <c r="T450" s="182" t="s">
        <v>108</v>
      </c>
      <c r="U450" s="175"/>
      <c r="V450" s="123"/>
      <c r="W450" s="123"/>
    </row>
    <row r="451" spans="1:23" ht="21" customHeight="1" x14ac:dyDescent="0.25">
      <c r="A451" s="105" t="s">
        <v>1390</v>
      </c>
      <c r="B451" s="113" t="s">
        <v>489</v>
      </c>
      <c r="C451" s="105">
        <v>1990</v>
      </c>
      <c r="D451" s="110"/>
      <c r="E451" s="105" t="s">
        <v>59</v>
      </c>
      <c r="F451" s="105">
        <v>3</v>
      </c>
      <c r="G451" s="105"/>
      <c r="H451" s="111">
        <v>1311.2</v>
      </c>
      <c r="I451" s="111"/>
      <c r="J451" s="111"/>
      <c r="K451" s="159">
        <v>51</v>
      </c>
      <c r="L451" s="111">
        <v>865818.16</v>
      </c>
      <c r="M451" s="111"/>
      <c r="N451" s="108"/>
      <c r="O451" s="111"/>
      <c r="P451" s="111">
        <f t="shared" si="31"/>
        <v>865818.16</v>
      </c>
      <c r="Q451" s="108"/>
      <c r="R451" s="112">
        <f t="shared" si="32"/>
        <v>660.32501525320322</v>
      </c>
      <c r="S451" s="112">
        <v>6731.14</v>
      </c>
      <c r="T451" s="182" t="s">
        <v>108</v>
      </c>
      <c r="U451" s="175"/>
      <c r="V451" s="123"/>
      <c r="W451" s="123"/>
    </row>
    <row r="452" spans="1:23" ht="21" customHeight="1" x14ac:dyDescent="0.25">
      <c r="A452" s="105" t="s">
        <v>1389</v>
      </c>
      <c r="B452" s="113" t="s">
        <v>490</v>
      </c>
      <c r="C452" s="105">
        <v>1960</v>
      </c>
      <c r="D452" s="110"/>
      <c r="E452" s="105" t="s">
        <v>59</v>
      </c>
      <c r="F452" s="105">
        <v>4</v>
      </c>
      <c r="G452" s="105"/>
      <c r="H452" s="111">
        <v>1356</v>
      </c>
      <c r="I452" s="111"/>
      <c r="J452" s="111"/>
      <c r="K452" s="159">
        <v>51</v>
      </c>
      <c r="L452" s="111">
        <v>1078560</v>
      </c>
      <c r="M452" s="111"/>
      <c r="N452" s="108"/>
      <c r="O452" s="111"/>
      <c r="P452" s="111">
        <f t="shared" si="31"/>
        <v>1078560</v>
      </c>
      <c r="Q452" s="108"/>
      <c r="R452" s="112">
        <f t="shared" si="32"/>
        <v>795.39823008849555</v>
      </c>
      <c r="S452" s="120">
        <v>6731.14</v>
      </c>
      <c r="T452" s="182" t="s">
        <v>108</v>
      </c>
      <c r="U452" s="175"/>
      <c r="V452" s="123"/>
      <c r="W452" s="123"/>
    </row>
    <row r="453" spans="1:23" ht="21" customHeight="1" x14ac:dyDescent="0.25">
      <c r="A453" s="105" t="s">
        <v>1388</v>
      </c>
      <c r="B453" s="113" t="s">
        <v>491</v>
      </c>
      <c r="C453" s="105">
        <v>1960</v>
      </c>
      <c r="D453" s="110"/>
      <c r="E453" s="105" t="s">
        <v>59</v>
      </c>
      <c r="F453" s="105">
        <v>4</v>
      </c>
      <c r="G453" s="105"/>
      <c r="H453" s="111">
        <v>1433.9</v>
      </c>
      <c r="I453" s="111"/>
      <c r="J453" s="111"/>
      <c r="K453" s="159">
        <v>49</v>
      </c>
      <c r="L453" s="111">
        <v>1201371</v>
      </c>
      <c r="M453" s="111"/>
      <c r="N453" s="108"/>
      <c r="O453" s="111"/>
      <c r="P453" s="111">
        <f t="shared" si="31"/>
        <v>1201371</v>
      </c>
      <c r="Q453" s="108"/>
      <c r="R453" s="112">
        <f t="shared" si="32"/>
        <v>837.83457702768669</v>
      </c>
      <c r="S453" s="120">
        <v>6731.14</v>
      </c>
      <c r="T453" s="182" t="s">
        <v>108</v>
      </c>
      <c r="U453" s="175"/>
      <c r="V453" s="123"/>
      <c r="W453" s="123"/>
    </row>
    <row r="454" spans="1:23" ht="21" customHeight="1" x14ac:dyDescent="0.25">
      <c r="A454" s="105" t="s">
        <v>1387</v>
      </c>
      <c r="B454" s="113" t="s">
        <v>726</v>
      </c>
      <c r="C454" s="105">
        <v>1993</v>
      </c>
      <c r="D454" s="110"/>
      <c r="E454" s="105" t="s">
        <v>59</v>
      </c>
      <c r="F454" s="105">
        <v>4</v>
      </c>
      <c r="G454" s="105"/>
      <c r="H454" s="111">
        <v>3832.8</v>
      </c>
      <c r="I454" s="111"/>
      <c r="J454" s="111"/>
      <c r="K454" s="159">
        <v>126</v>
      </c>
      <c r="L454" s="111">
        <v>3295879.92</v>
      </c>
      <c r="M454" s="111"/>
      <c r="N454" s="108"/>
      <c r="O454" s="111"/>
      <c r="P454" s="111">
        <f t="shared" si="31"/>
        <v>3295879.92</v>
      </c>
      <c r="Q454" s="108"/>
      <c r="R454" s="112">
        <f t="shared" si="32"/>
        <v>859.914402003757</v>
      </c>
      <c r="S454" s="120">
        <v>6731.14</v>
      </c>
      <c r="T454" s="182" t="s">
        <v>108</v>
      </c>
      <c r="U454" s="175"/>
      <c r="V454" s="123"/>
      <c r="W454" s="123"/>
    </row>
    <row r="455" spans="1:23" ht="21" customHeight="1" x14ac:dyDescent="0.25">
      <c r="A455" s="105" t="s">
        <v>1386</v>
      </c>
      <c r="B455" s="113" t="s">
        <v>492</v>
      </c>
      <c r="C455" s="105">
        <v>2008</v>
      </c>
      <c r="D455" s="110"/>
      <c r="E455" s="105" t="s">
        <v>59</v>
      </c>
      <c r="F455" s="105">
        <v>2</v>
      </c>
      <c r="G455" s="105"/>
      <c r="H455" s="111">
        <v>333.4</v>
      </c>
      <c r="I455" s="111"/>
      <c r="J455" s="111"/>
      <c r="K455" s="159"/>
      <c r="L455" s="111">
        <v>139500</v>
      </c>
      <c r="M455" s="111"/>
      <c r="N455" s="108"/>
      <c r="O455" s="111"/>
      <c r="P455" s="111">
        <f t="shared" si="31"/>
        <v>139500</v>
      </c>
      <c r="Q455" s="108"/>
      <c r="R455" s="112">
        <f t="shared" si="32"/>
        <v>418.41631673665267</v>
      </c>
      <c r="S455" s="120">
        <v>6731.14</v>
      </c>
      <c r="T455" s="182" t="s">
        <v>108</v>
      </c>
      <c r="U455" s="175"/>
      <c r="V455" s="123"/>
      <c r="W455" s="123"/>
    </row>
    <row r="456" spans="1:23" ht="21" customHeight="1" x14ac:dyDescent="0.25">
      <c r="A456" s="105" t="s">
        <v>1385</v>
      </c>
      <c r="B456" s="113" t="s">
        <v>493</v>
      </c>
      <c r="C456" s="105">
        <v>1949</v>
      </c>
      <c r="D456" s="110"/>
      <c r="E456" s="105" t="s">
        <v>59</v>
      </c>
      <c r="F456" s="105">
        <v>2</v>
      </c>
      <c r="G456" s="105"/>
      <c r="H456" s="111">
        <v>1716.1</v>
      </c>
      <c r="I456" s="111"/>
      <c r="J456" s="111"/>
      <c r="K456" s="159">
        <v>52</v>
      </c>
      <c r="L456" s="111">
        <v>717900</v>
      </c>
      <c r="M456" s="111"/>
      <c r="N456" s="108"/>
      <c r="O456" s="111"/>
      <c r="P456" s="111">
        <f t="shared" si="31"/>
        <v>717900</v>
      </c>
      <c r="Q456" s="108"/>
      <c r="R456" s="112">
        <f t="shared" si="32"/>
        <v>418.332265019521</v>
      </c>
      <c r="S456" s="120">
        <v>6731.14</v>
      </c>
      <c r="T456" s="182" t="s">
        <v>108</v>
      </c>
      <c r="U456" s="175"/>
      <c r="V456" s="123"/>
      <c r="W456" s="123"/>
    </row>
    <row r="457" spans="1:23" ht="21" customHeight="1" x14ac:dyDescent="0.25">
      <c r="A457" s="105" t="s">
        <v>1384</v>
      </c>
      <c r="B457" s="113" t="s">
        <v>494</v>
      </c>
      <c r="C457" s="105">
        <v>1952</v>
      </c>
      <c r="D457" s="110"/>
      <c r="E457" s="105" t="s">
        <v>59</v>
      </c>
      <c r="F457" s="105">
        <v>4</v>
      </c>
      <c r="G457" s="105"/>
      <c r="H457" s="111">
        <v>3659.9</v>
      </c>
      <c r="I457" s="111"/>
      <c r="J457" s="111"/>
      <c r="K457" s="159">
        <v>97</v>
      </c>
      <c r="L457" s="111">
        <v>3447329.18</v>
      </c>
      <c r="M457" s="111"/>
      <c r="N457" s="108"/>
      <c r="O457" s="111"/>
      <c r="P457" s="111">
        <f t="shared" si="31"/>
        <v>3447329.18</v>
      </c>
      <c r="Q457" s="108"/>
      <c r="R457" s="112">
        <f t="shared" si="32"/>
        <v>941.91895406978335</v>
      </c>
      <c r="S457" s="120">
        <v>6731.14</v>
      </c>
      <c r="T457" s="182" t="s">
        <v>108</v>
      </c>
      <c r="U457" s="175"/>
      <c r="V457" s="123"/>
      <c r="W457" s="123"/>
    </row>
    <row r="458" spans="1:23" ht="21" customHeight="1" x14ac:dyDescent="0.25">
      <c r="A458" s="105" t="s">
        <v>1383</v>
      </c>
      <c r="B458" s="113" t="s">
        <v>495</v>
      </c>
      <c r="C458" s="105">
        <v>1950</v>
      </c>
      <c r="D458" s="110"/>
      <c r="E458" s="105" t="s">
        <v>59</v>
      </c>
      <c r="F458" s="105">
        <v>3</v>
      </c>
      <c r="G458" s="105"/>
      <c r="H458" s="111">
        <v>1395</v>
      </c>
      <c r="I458" s="111"/>
      <c r="J458" s="111"/>
      <c r="K458" s="159">
        <v>23</v>
      </c>
      <c r="L458" s="111">
        <v>1744128.5</v>
      </c>
      <c r="M458" s="111"/>
      <c r="N458" s="108"/>
      <c r="O458" s="111"/>
      <c r="P458" s="111">
        <f t="shared" si="31"/>
        <v>1744128.5</v>
      </c>
      <c r="Q458" s="108"/>
      <c r="R458" s="112">
        <f t="shared" si="32"/>
        <v>1250.2713261648746</v>
      </c>
      <c r="S458" s="120">
        <v>6731.14</v>
      </c>
      <c r="T458" s="182" t="s">
        <v>108</v>
      </c>
      <c r="U458" s="175"/>
      <c r="V458" s="123"/>
      <c r="W458" s="123"/>
    </row>
    <row r="459" spans="1:23" ht="21" customHeight="1" x14ac:dyDescent="0.25">
      <c r="A459" s="105" t="s">
        <v>1382</v>
      </c>
      <c r="B459" s="113" t="s">
        <v>496</v>
      </c>
      <c r="C459" s="105">
        <v>1957</v>
      </c>
      <c r="D459" s="110"/>
      <c r="E459" s="105" t="s">
        <v>59</v>
      </c>
      <c r="F459" s="105">
        <v>4</v>
      </c>
      <c r="G459" s="105"/>
      <c r="H459" s="111">
        <v>3491.8</v>
      </c>
      <c r="I459" s="111"/>
      <c r="J459" s="111"/>
      <c r="K459" s="159">
        <v>40</v>
      </c>
      <c r="L459" s="111">
        <v>1460850</v>
      </c>
      <c r="M459" s="111"/>
      <c r="N459" s="108"/>
      <c r="O459" s="111"/>
      <c r="P459" s="111">
        <f t="shared" si="31"/>
        <v>1460850</v>
      </c>
      <c r="Q459" s="108"/>
      <c r="R459" s="112">
        <f t="shared" si="32"/>
        <v>418.36588578956412</v>
      </c>
      <c r="S459" s="120">
        <v>6731.14</v>
      </c>
      <c r="T459" s="182" t="s">
        <v>108</v>
      </c>
      <c r="U459" s="175"/>
      <c r="V459" s="123"/>
      <c r="W459" s="123"/>
    </row>
    <row r="460" spans="1:23" ht="21" customHeight="1" x14ac:dyDescent="0.25">
      <c r="A460" s="105" t="s">
        <v>1381</v>
      </c>
      <c r="B460" s="113" t="s">
        <v>497</v>
      </c>
      <c r="C460" s="105">
        <v>1957</v>
      </c>
      <c r="D460" s="110"/>
      <c r="E460" s="105" t="s">
        <v>59</v>
      </c>
      <c r="F460" s="105">
        <v>3</v>
      </c>
      <c r="G460" s="105"/>
      <c r="H460" s="111">
        <v>1135.5</v>
      </c>
      <c r="I460" s="111"/>
      <c r="J460" s="111"/>
      <c r="K460" s="159">
        <v>32</v>
      </c>
      <c r="L460" s="111">
        <v>261474.5</v>
      </c>
      <c r="M460" s="111"/>
      <c r="N460" s="107"/>
      <c r="O460" s="111"/>
      <c r="P460" s="111">
        <f t="shared" si="31"/>
        <v>261474.5</v>
      </c>
      <c r="Q460" s="108"/>
      <c r="R460" s="116">
        <f t="shared" si="32"/>
        <v>230.27256715103479</v>
      </c>
      <c r="S460" s="117">
        <v>6731.14</v>
      </c>
      <c r="T460" s="182" t="s">
        <v>123</v>
      </c>
      <c r="U460" s="175"/>
      <c r="V460" s="123"/>
      <c r="W460" s="123"/>
    </row>
    <row r="461" spans="1:23" ht="21" customHeight="1" x14ac:dyDescent="0.25">
      <c r="A461" s="105" t="s">
        <v>1380</v>
      </c>
      <c r="B461" s="113" t="s">
        <v>498</v>
      </c>
      <c r="C461" s="105">
        <v>1960</v>
      </c>
      <c r="D461" s="110"/>
      <c r="E461" s="105" t="s">
        <v>59</v>
      </c>
      <c r="F461" s="105">
        <v>2</v>
      </c>
      <c r="G461" s="105"/>
      <c r="H461" s="111">
        <v>603.6</v>
      </c>
      <c r="I461" s="111"/>
      <c r="J461" s="111"/>
      <c r="K461" s="159">
        <v>36</v>
      </c>
      <c r="L461" s="111">
        <v>804084.04</v>
      </c>
      <c r="M461" s="111"/>
      <c r="N461" s="108"/>
      <c r="O461" s="111"/>
      <c r="P461" s="111">
        <f t="shared" si="31"/>
        <v>804084.04</v>
      </c>
      <c r="Q461" s="108"/>
      <c r="R461" s="112">
        <f t="shared" si="32"/>
        <v>1332.1471835652751</v>
      </c>
      <c r="S461" s="120">
        <v>6731.14</v>
      </c>
      <c r="T461" s="182" t="s">
        <v>108</v>
      </c>
      <c r="U461" s="175"/>
      <c r="V461" s="123"/>
      <c r="W461" s="123"/>
    </row>
    <row r="462" spans="1:23" ht="21" customHeight="1" x14ac:dyDescent="0.25">
      <c r="A462" s="105" t="s">
        <v>1379</v>
      </c>
      <c r="B462" s="113" t="s">
        <v>499</v>
      </c>
      <c r="C462" s="105">
        <v>1856</v>
      </c>
      <c r="D462" s="110"/>
      <c r="E462" s="105" t="s">
        <v>59</v>
      </c>
      <c r="F462" s="105">
        <v>3</v>
      </c>
      <c r="G462" s="105"/>
      <c r="H462" s="111">
        <v>1748.7</v>
      </c>
      <c r="I462" s="111"/>
      <c r="J462" s="111"/>
      <c r="K462" s="159">
        <v>58</v>
      </c>
      <c r="L462" s="111">
        <v>898320</v>
      </c>
      <c r="M462" s="111"/>
      <c r="N462" s="108"/>
      <c r="O462" s="111"/>
      <c r="P462" s="111">
        <f t="shared" si="31"/>
        <v>898320</v>
      </c>
      <c r="Q462" s="108"/>
      <c r="R462" s="112">
        <f t="shared" si="32"/>
        <v>513.70732544175667</v>
      </c>
      <c r="S462" s="120">
        <v>6731.14</v>
      </c>
      <c r="T462" s="182" t="s">
        <v>108</v>
      </c>
      <c r="U462" s="175"/>
      <c r="V462" s="123"/>
      <c r="W462" s="123"/>
    </row>
    <row r="463" spans="1:23" ht="21" customHeight="1" x14ac:dyDescent="0.25">
      <c r="A463" s="105" t="s">
        <v>1378</v>
      </c>
      <c r="B463" s="113" t="s">
        <v>500</v>
      </c>
      <c r="C463" s="105">
        <v>1953</v>
      </c>
      <c r="D463" s="110"/>
      <c r="E463" s="105" t="s">
        <v>59</v>
      </c>
      <c r="F463" s="105">
        <v>3</v>
      </c>
      <c r="G463" s="105"/>
      <c r="H463" s="111">
        <v>1837.6</v>
      </c>
      <c r="I463" s="111"/>
      <c r="J463" s="111"/>
      <c r="K463" s="159">
        <v>51</v>
      </c>
      <c r="L463" s="111">
        <v>943920</v>
      </c>
      <c r="M463" s="111"/>
      <c r="N463" s="108"/>
      <c r="O463" s="111"/>
      <c r="P463" s="111">
        <f t="shared" si="31"/>
        <v>943920</v>
      </c>
      <c r="Q463" s="108"/>
      <c r="R463" s="112">
        <f t="shared" si="32"/>
        <v>513.67000435350462</v>
      </c>
      <c r="S463" s="120">
        <v>6731.14</v>
      </c>
      <c r="T463" s="182" t="s">
        <v>108</v>
      </c>
      <c r="U463" s="175"/>
      <c r="V463" s="123"/>
      <c r="W463" s="123"/>
    </row>
    <row r="464" spans="1:23" ht="21" customHeight="1" x14ac:dyDescent="0.25">
      <c r="A464" s="105" t="s">
        <v>1377</v>
      </c>
      <c r="B464" s="113" t="s">
        <v>501</v>
      </c>
      <c r="C464" s="105">
        <v>1969</v>
      </c>
      <c r="D464" s="110"/>
      <c r="E464" s="105" t="s">
        <v>59</v>
      </c>
      <c r="F464" s="105">
        <v>5</v>
      </c>
      <c r="G464" s="105"/>
      <c r="H464" s="111">
        <v>4866.8</v>
      </c>
      <c r="I464" s="111"/>
      <c r="J464" s="111"/>
      <c r="K464" s="159">
        <v>202</v>
      </c>
      <c r="L464" s="111">
        <v>1321562.97</v>
      </c>
      <c r="M464" s="111"/>
      <c r="N464" s="108"/>
      <c r="O464" s="111"/>
      <c r="P464" s="111">
        <f t="shared" si="31"/>
        <v>1321562.97</v>
      </c>
      <c r="Q464" s="108"/>
      <c r="R464" s="112">
        <f t="shared" si="32"/>
        <v>271.54659529875892</v>
      </c>
      <c r="S464" s="120">
        <v>6731.14</v>
      </c>
      <c r="T464" s="182" t="s">
        <v>108</v>
      </c>
      <c r="U464" s="175"/>
      <c r="V464" s="123"/>
      <c r="W464" s="123"/>
    </row>
    <row r="465" spans="1:23" ht="21" customHeight="1" x14ac:dyDescent="0.25">
      <c r="A465" s="105" t="s">
        <v>1376</v>
      </c>
      <c r="B465" s="113" t="s">
        <v>502</v>
      </c>
      <c r="C465" s="105">
        <v>1951</v>
      </c>
      <c r="D465" s="110"/>
      <c r="E465" s="105" t="s">
        <v>59</v>
      </c>
      <c r="F465" s="105">
        <v>3</v>
      </c>
      <c r="G465" s="105"/>
      <c r="H465" s="111">
        <v>1157.0999999999999</v>
      </c>
      <c r="I465" s="111"/>
      <c r="J465" s="111"/>
      <c r="K465" s="159">
        <v>22</v>
      </c>
      <c r="L465" s="111">
        <v>1818326.5</v>
      </c>
      <c r="M465" s="111"/>
      <c r="N465" s="108"/>
      <c r="O465" s="111"/>
      <c r="P465" s="111">
        <f t="shared" si="31"/>
        <v>1818326.5</v>
      </c>
      <c r="Q465" s="108"/>
      <c r="R465" s="112">
        <f t="shared" si="32"/>
        <v>1571.4514735113648</v>
      </c>
      <c r="S465" s="120">
        <v>6731.14</v>
      </c>
      <c r="T465" s="182" t="s">
        <v>108</v>
      </c>
      <c r="U465" s="175"/>
      <c r="V465" s="123"/>
      <c r="W465" s="123"/>
    </row>
    <row r="466" spans="1:23" ht="21" customHeight="1" x14ac:dyDescent="0.25">
      <c r="A466" s="105" t="s">
        <v>1375</v>
      </c>
      <c r="B466" s="113" t="s">
        <v>503</v>
      </c>
      <c r="C466" s="105">
        <v>1948</v>
      </c>
      <c r="D466" s="110"/>
      <c r="E466" s="105" t="s">
        <v>59</v>
      </c>
      <c r="F466" s="105">
        <v>2</v>
      </c>
      <c r="G466" s="105"/>
      <c r="H466" s="111">
        <v>452.6</v>
      </c>
      <c r="I466" s="111"/>
      <c r="J466" s="111"/>
      <c r="K466" s="159">
        <v>15</v>
      </c>
      <c r="L466" s="111">
        <v>726454.02</v>
      </c>
      <c r="M466" s="111"/>
      <c r="N466" s="108"/>
      <c r="O466" s="111"/>
      <c r="P466" s="111">
        <f t="shared" si="31"/>
        <v>726454.02</v>
      </c>
      <c r="Q466" s="108"/>
      <c r="R466" s="112">
        <f t="shared" si="32"/>
        <v>1605.0685373398144</v>
      </c>
      <c r="S466" s="120">
        <v>6731.14</v>
      </c>
      <c r="T466" s="182" t="s">
        <v>108</v>
      </c>
      <c r="U466" s="175"/>
      <c r="V466" s="123"/>
      <c r="W466" s="123"/>
    </row>
    <row r="467" spans="1:23" ht="21" customHeight="1" x14ac:dyDescent="0.25">
      <c r="A467" s="105" t="s">
        <v>1374</v>
      </c>
      <c r="B467" s="113" t="s">
        <v>504</v>
      </c>
      <c r="C467" s="105">
        <v>1992</v>
      </c>
      <c r="D467" s="110"/>
      <c r="E467" s="105" t="s">
        <v>304</v>
      </c>
      <c r="F467" s="105">
        <v>9</v>
      </c>
      <c r="G467" s="105"/>
      <c r="H467" s="111">
        <v>9811.6</v>
      </c>
      <c r="I467" s="111"/>
      <c r="J467" s="111"/>
      <c r="K467" s="159">
        <v>419</v>
      </c>
      <c r="L467" s="111">
        <v>20666</v>
      </c>
      <c r="M467" s="111"/>
      <c r="N467" s="107"/>
      <c r="O467" s="111"/>
      <c r="P467" s="111">
        <f t="shared" si="31"/>
        <v>20666</v>
      </c>
      <c r="Q467" s="108"/>
      <c r="R467" s="116">
        <f t="shared" si="32"/>
        <v>2.1062823596559173</v>
      </c>
      <c r="S467" s="117">
        <v>6731.14</v>
      </c>
      <c r="T467" s="182" t="s">
        <v>123</v>
      </c>
      <c r="U467" s="175"/>
      <c r="V467" s="123"/>
      <c r="W467" s="123"/>
    </row>
    <row r="468" spans="1:23" ht="21" customHeight="1" x14ac:dyDescent="0.25">
      <c r="A468" s="105" t="s">
        <v>1373</v>
      </c>
      <c r="B468" s="113" t="s">
        <v>505</v>
      </c>
      <c r="C468" s="105">
        <v>1974</v>
      </c>
      <c r="D468" s="110"/>
      <c r="E468" s="105" t="s">
        <v>59</v>
      </c>
      <c r="F468" s="105">
        <v>5</v>
      </c>
      <c r="G468" s="105"/>
      <c r="H468" s="111">
        <v>3274.2</v>
      </c>
      <c r="I468" s="111"/>
      <c r="J468" s="111"/>
      <c r="K468" s="159">
        <v>153</v>
      </c>
      <c r="L468" s="111">
        <v>44295</v>
      </c>
      <c r="M468" s="111"/>
      <c r="N468" s="107"/>
      <c r="O468" s="111"/>
      <c r="P468" s="111">
        <f t="shared" si="31"/>
        <v>44295</v>
      </c>
      <c r="Q468" s="108"/>
      <c r="R468" s="116">
        <f t="shared" si="32"/>
        <v>13.528495510353675</v>
      </c>
      <c r="S468" s="117">
        <v>6731.14</v>
      </c>
      <c r="T468" s="182" t="s">
        <v>123</v>
      </c>
      <c r="U468" s="175"/>
      <c r="V468" s="123"/>
      <c r="W468" s="123"/>
    </row>
    <row r="469" spans="1:23" ht="21" customHeight="1" x14ac:dyDescent="0.25">
      <c r="A469" s="105" t="s">
        <v>1372</v>
      </c>
      <c r="B469" s="113" t="s">
        <v>506</v>
      </c>
      <c r="C469" s="105">
        <v>1992</v>
      </c>
      <c r="D469" s="110"/>
      <c r="E469" s="105" t="s">
        <v>76</v>
      </c>
      <c r="F469" s="105">
        <v>9</v>
      </c>
      <c r="G469" s="105"/>
      <c r="H469" s="111">
        <v>5088.2</v>
      </c>
      <c r="I469" s="111"/>
      <c r="J469" s="111"/>
      <c r="K469" s="159">
        <v>240</v>
      </c>
      <c r="L469" s="111">
        <v>2307900.04</v>
      </c>
      <c r="M469" s="111"/>
      <c r="N469" s="107"/>
      <c r="O469" s="111"/>
      <c r="P469" s="111">
        <f t="shared" si="31"/>
        <v>2307900.04</v>
      </c>
      <c r="Q469" s="108"/>
      <c r="R469" s="116">
        <f t="shared" si="32"/>
        <v>453.57887661648522</v>
      </c>
      <c r="S469" s="117">
        <v>6731.14</v>
      </c>
      <c r="T469" s="182" t="s">
        <v>123</v>
      </c>
      <c r="U469" s="175"/>
      <c r="V469" s="123"/>
      <c r="W469" s="123"/>
    </row>
    <row r="470" spans="1:23" ht="21" customHeight="1" x14ac:dyDescent="0.25">
      <c r="A470" s="105" t="s">
        <v>1371</v>
      </c>
      <c r="B470" s="113" t="s">
        <v>507</v>
      </c>
      <c r="C470" s="105">
        <v>1992</v>
      </c>
      <c r="D470" s="110"/>
      <c r="E470" s="105" t="s">
        <v>76</v>
      </c>
      <c r="F470" s="105">
        <v>9</v>
      </c>
      <c r="G470" s="105"/>
      <c r="H470" s="111">
        <v>7748.8</v>
      </c>
      <c r="I470" s="111"/>
      <c r="J470" s="111"/>
      <c r="K470" s="159">
        <v>358</v>
      </c>
      <c r="L470" s="111">
        <v>2348968.39</v>
      </c>
      <c r="M470" s="111"/>
      <c r="N470" s="107"/>
      <c r="O470" s="111"/>
      <c r="P470" s="111">
        <f t="shared" si="31"/>
        <v>2348968.39</v>
      </c>
      <c r="Q470" s="108"/>
      <c r="R470" s="116">
        <f t="shared" si="32"/>
        <v>303.13963323353295</v>
      </c>
      <c r="S470" s="117">
        <v>6731.14</v>
      </c>
      <c r="T470" s="182" t="s">
        <v>123</v>
      </c>
      <c r="U470" s="175"/>
      <c r="V470" s="123"/>
      <c r="W470" s="123"/>
    </row>
    <row r="471" spans="1:23" s="86" customFormat="1" ht="21" customHeight="1" x14ac:dyDescent="0.25">
      <c r="A471" s="105" t="s">
        <v>1370</v>
      </c>
      <c r="B471" s="113" t="s">
        <v>508</v>
      </c>
      <c r="C471" s="105">
        <v>1951</v>
      </c>
      <c r="D471" s="110"/>
      <c r="E471" s="105" t="s">
        <v>59</v>
      </c>
      <c r="F471" s="105">
        <v>4</v>
      </c>
      <c r="G471" s="105"/>
      <c r="H471" s="111">
        <v>3649.4</v>
      </c>
      <c r="I471" s="111"/>
      <c r="J471" s="111"/>
      <c r="K471" s="159">
        <v>86</v>
      </c>
      <c r="L471" s="111">
        <v>4325562.58</v>
      </c>
      <c r="M471" s="111"/>
      <c r="N471" s="108"/>
      <c r="O471" s="111"/>
      <c r="P471" s="111">
        <f t="shared" si="31"/>
        <v>4325562.58</v>
      </c>
      <c r="Q471" s="108"/>
      <c r="R471" s="112">
        <f t="shared" si="32"/>
        <v>1185.2804789828465</v>
      </c>
      <c r="S471" s="120">
        <v>6731.14</v>
      </c>
      <c r="T471" s="182" t="s">
        <v>108</v>
      </c>
      <c r="U471" s="175"/>
      <c r="V471" s="123"/>
      <c r="W471" s="123"/>
    </row>
    <row r="472" spans="1:23" s="86" customFormat="1" ht="21" customHeight="1" x14ac:dyDescent="0.25">
      <c r="A472" s="105" t="s">
        <v>1369</v>
      </c>
      <c r="B472" s="113" t="s">
        <v>509</v>
      </c>
      <c r="C472" s="105">
        <v>1966</v>
      </c>
      <c r="D472" s="110"/>
      <c r="E472" s="105" t="s">
        <v>59</v>
      </c>
      <c r="F472" s="105">
        <v>5</v>
      </c>
      <c r="G472" s="105"/>
      <c r="H472" s="111">
        <v>3489.6</v>
      </c>
      <c r="I472" s="111"/>
      <c r="J472" s="111"/>
      <c r="K472" s="159">
        <v>139</v>
      </c>
      <c r="L472" s="111">
        <v>75114</v>
      </c>
      <c r="M472" s="111"/>
      <c r="N472" s="108"/>
      <c r="O472" s="111"/>
      <c r="P472" s="111">
        <f t="shared" si="31"/>
        <v>75114</v>
      </c>
      <c r="Q472" s="108"/>
      <c r="R472" s="112">
        <f t="shared" si="32"/>
        <v>21.525103163686381</v>
      </c>
      <c r="S472" s="120">
        <v>6731.14</v>
      </c>
      <c r="T472" s="182" t="s">
        <v>108</v>
      </c>
      <c r="U472" s="175"/>
      <c r="V472" s="123"/>
      <c r="W472" s="123"/>
    </row>
    <row r="473" spans="1:23" s="86" customFormat="1" ht="21" customHeight="1" x14ac:dyDescent="0.25">
      <c r="A473" s="105" t="s">
        <v>1368</v>
      </c>
      <c r="B473" s="113" t="s">
        <v>510</v>
      </c>
      <c r="C473" s="105">
        <v>1960</v>
      </c>
      <c r="D473" s="110"/>
      <c r="E473" s="105" t="s">
        <v>59</v>
      </c>
      <c r="F473" s="105">
        <v>4</v>
      </c>
      <c r="G473" s="105"/>
      <c r="H473" s="111">
        <v>2808.6</v>
      </c>
      <c r="I473" s="111"/>
      <c r="J473" s="111"/>
      <c r="K473" s="159">
        <v>89</v>
      </c>
      <c r="L473" s="111">
        <v>1578604</v>
      </c>
      <c r="M473" s="111"/>
      <c r="N473" s="108"/>
      <c r="O473" s="111"/>
      <c r="P473" s="111">
        <f t="shared" si="31"/>
        <v>1578604</v>
      </c>
      <c r="Q473" s="108"/>
      <c r="R473" s="112">
        <f t="shared" si="32"/>
        <v>562.06081321654915</v>
      </c>
      <c r="S473" s="120">
        <v>6731.14</v>
      </c>
      <c r="T473" s="182" t="s">
        <v>108</v>
      </c>
      <c r="U473" s="175"/>
      <c r="V473" s="123"/>
      <c r="W473" s="123"/>
    </row>
    <row r="474" spans="1:23" s="86" customFormat="1" ht="21" customHeight="1" x14ac:dyDescent="0.25">
      <c r="A474" s="105" t="s">
        <v>1367</v>
      </c>
      <c r="B474" s="113" t="s">
        <v>511</v>
      </c>
      <c r="C474" s="105">
        <v>1979</v>
      </c>
      <c r="D474" s="110"/>
      <c r="E474" s="105" t="s">
        <v>59</v>
      </c>
      <c r="F474" s="105">
        <v>9</v>
      </c>
      <c r="G474" s="105"/>
      <c r="H474" s="111">
        <v>2428.9</v>
      </c>
      <c r="I474" s="111"/>
      <c r="J474" s="111"/>
      <c r="K474" s="159">
        <v>101</v>
      </c>
      <c r="L474" s="111">
        <v>550165.4</v>
      </c>
      <c r="M474" s="111"/>
      <c r="N474" s="107"/>
      <c r="O474" s="111"/>
      <c r="P474" s="111">
        <f t="shared" si="31"/>
        <v>550165.4</v>
      </c>
      <c r="Q474" s="108"/>
      <c r="R474" s="116">
        <f t="shared" si="32"/>
        <v>226.50804891102968</v>
      </c>
      <c r="S474" s="117">
        <v>6731.14</v>
      </c>
      <c r="T474" s="182" t="s">
        <v>123</v>
      </c>
      <c r="U474" s="175"/>
      <c r="V474" s="123"/>
      <c r="W474" s="123"/>
    </row>
    <row r="475" spans="1:23" s="86" customFormat="1" ht="21" customHeight="1" x14ac:dyDescent="0.25">
      <c r="A475" s="105" t="s">
        <v>1366</v>
      </c>
      <c r="B475" s="113" t="s">
        <v>512</v>
      </c>
      <c r="C475" s="105">
        <v>1962</v>
      </c>
      <c r="D475" s="110"/>
      <c r="E475" s="105" t="s">
        <v>59</v>
      </c>
      <c r="F475" s="105">
        <v>2</v>
      </c>
      <c r="G475" s="105"/>
      <c r="H475" s="111">
        <v>470.1</v>
      </c>
      <c r="I475" s="111"/>
      <c r="J475" s="111"/>
      <c r="K475" s="159">
        <v>23</v>
      </c>
      <c r="L475" s="111">
        <v>125887</v>
      </c>
      <c r="M475" s="111"/>
      <c r="N475" s="107"/>
      <c r="O475" s="111"/>
      <c r="P475" s="111">
        <f t="shared" si="31"/>
        <v>125887</v>
      </c>
      <c r="Q475" s="108"/>
      <c r="R475" s="116">
        <f t="shared" si="32"/>
        <v>267.78770474367155</v>
      </c>
      <c r="S475" s="117">
        <v>6731.14</v>
      </c>
      <c r="T475" s="182" t="s">
        <v>123</v>
      </c>
      <c r="U475" s="175"/>
      <c r="V475" s="123"/>
      <c r="W475" s="123"/>
    </row>
    <row r="476" spans="1:23" s="86" customFormat="1" ht="21" customHeight="1" x14ac:dyDescent="0.25">
      <c r="A476" s="105" t="s">
        <v>1365</v>
      </c>
      <c r="B476" s="113" t="s">
        <v>513</v>
      </c>
      <c r="C476" s="105">
        <v>1962</v>
      </c>
      <c r="D476" s="110"/>
      <c r="E476" s="105" t="s">
        <v>59</v>
      </c>
      <c r="F476" s="105">
        <v>2</v>
      </c>
      <c r="G476" s="105"/>
      <c r="H476" s="111">
        <v>271.3</v>
      </c>
      <c r="I476" s="111"/>
      <c r="J476" s="111"/>
      <c r="K476" s="159">
        <v>14</v>
      </c>
      <c r="L476" s="111">
        <v>566566.38</v>
      </c>
      <c r="M476" s="111"/>
      <c r="N476" s="108"/>
      <c r="O476" s="111"/>
      <c r="P476" s="111">
        <f t="shared" si="31"/>
        <v>566566.38</v>
      </c>
      <c r="Q476" s="108"/>
      <c r="R476" s="112">
        <f t="shared" si="32"/>
        <v>2088.3390342793955</v>
      </c>
      <c r="S476" s="120">
        <v>6731.14</v>
      </c>
      <c r="T476" s="182" t="s">
        <v>108</v>
      </c>
      <c r="U476" s="175"/>
      <c r="V476" s="123"/>
      <c r="W476" s="123"/>
    </row>
    <row r="477" spans="1:23" s="86" customFormat="1" ht="21" customHeight="1" x14ac:dyDescent="0.25">
      <c r="A477" s="105" t="s">
        <v>1364</v>
      </c>
      <c r="B477" s="113" t="s">
        <v>514</v>
      </c>
      <c r="C477" s="105">
        <v>1958</v>
      </c>
      <c r="D477" s="110"/>
      <c r="E477" s="105" t="s">
        <v>59</v>
      </c>
      <c r="F477" s="105">
        <v>2</v>
      </c>
      <c r="G477" s="105"/>
      <c r="H477" s="111">
        <v>439.9</v>
      </c>
      <c r="I477" s="111"/>
      <c r="J477" s="111"/>
      <c r="K477" s="159">
        <v>19</v>
      </c>
      <c r="L477" s="111">
        <v>99661</v>
      </c>
      <c r="M477" s="111"/>
      <c r="N477" s="107"/>
      <c r="O477" s="111"/>
      <c r="P477" s="111">
        <f t="shared" si="31"/>
        <v>99661</v>
      </c>
      <c r="Q477" s="108"/>
      <c r="R477" s="116">
        <f t="shared" si="32"/>
        <v>226.55376221868607</v>
      </c>
      <c r="S477" s="117">
        <v>6731.14</v>
      </c>
      <c r="T477" s="182" t="s">
        <v>123</v>
      </c>
      <c r="U477" s="175"/>
      <c r="V477" s="123"/>
      <c r="W477" s="123"/>
    </row>
    <row r="478" spans="1:23" s="86" customFormat="1" ht="21" customHeight="1" x14ac:dyDescent="0.25">
      <c r="A478" s="105" t="s">
        <v>1363</v>
      </c>
      <c r="B478" s="113" t="s">
        <v>515</v>
      </c>
      <c r="C478" s="155">
        <v>1954</v>
      </c>
      <c r="D478" s="155"/>
      <c r="E478" s="105" t="s">
        <v>59</v>
      </c>
      <c r="F478" s="155">
        <v>5</v>
      </c>
      <c r="G478" s="155"/>
      <c r="H478" s="162">
        <v>3221.9</v>
      </c>
      <c r="I478" s="155"/>
      <c r="J478" s="155"/>
      <c r="K478" s="167">
        <v>61</v>
      </c>
      <c r="L478" s="162">
        <v>1981022.94</v>
      </c>
      <c r="M478" s="108"/>
      <c r="N478" s="108"/>
      <c r="O478" s="108"/>
      <c r="P478" s="111">
        <f t="shared" si="31"/>
        <v>1981022.94</v>
      </c>
      <c r="Q478" s="108"/>
      <c r="R478" s="112">
        <f t="shared" si="32"/>
        <v>614.86170892951361</v>
      </c>
      <c r="S478" s="120">
        <v>6731.14</v>
      </c>
      <c r="T478" s="182" t="s">
        <v>108</v>
      </c>
      <c r="U478" s="175"/>
      <c r="V478" s="123"/>
      <c r="W478" s="123"/>
    </row>
    <row r="479" spans="1:23" s="86" customFormat="1" ht="21" customHeight="1" x14ac:dyDescent="0.25">
      <c r="A479" s="105" t="s">
        <v>1362</v>
      </c>
      <c r="B479" s="113" t="s">
        <v>516</v>
      </c>
      <c r="C479" s="155">
        <v>1955</v>
      </c>
      <c r="D479" s="155"/>
      <c r="E479" s="105" t="s">
        <v>59</v>
      </c>
      <c r="F479" s="155">
        <v>2</v>
      </c>
      <c r="G479" s="155"/>
      <c r="H479" s="162">
        <v>449.1</v>
      </c>
      <c r="I479" s="155"/>
      <c r="J479" s="155"/>
      <c r="K479" s="167">
        <v>37</v>
      </c>
      <c r="L479" s="162">
        <v>919684</v>
      </c>
      <c r="M479" s="108"/>
      <c r="N479" s="108"/>
      <c r="O479" s="108"/>
      <c r="P479" s="111">
        <f t="shared" si="31"/>
        <v>919684</v>
      </c>
      <c r="Q479" s="108"/>
      <c r="R479" s="112">
        <f t="shared" si="32"/>
        <v>2047.8378980182586</v>
      </c>
      <c r="S479" s="120">
        <v>6731.14</v>
      </c>
      <c r="T479" s="182" t="s">
        <v>108</v>
      </c>
      <c r="U479" s="175"/>
      <c r="V479" s="123"/>
      <c r="W479" s="123"/>
    </row>
    <row r="480" spans="1:23" s="86" customFormat="1" ht="21" customHeight="1" x14ac:dyDescent="0.25">
      <c r="A480" s="105" t="s">
        <v>1361</v>
      </c>
      <c r="B480" s="113" t="s">
        <v>517</v>
      </c>
      <c r="C480" s="155">
        <v>1955</v>
      </c>
      <c r="D480" s="155"/>
      <c r="E480" s="105" t="s">
        <v>59</v>
      </c>
      <c r="F480" s="155">
        <v>2</v>
      </c>
      <c r="G480" s="155"/>
      <c r="H480" s="162">
        <v>428.91</v>
      </c>
      <c r="I480" s="155"/>
      <c r="J480" s="155"/>
      <c r="K480" s="167">
        <v>23</v>
      </c>
      <c r="L480" s="162">
        <v>987563.43</v>
      </c>
      <c r="M480" s="108"/>
      <c r="N480" s="108"/>
      <c r="O480" s="108"/>
      <c r="P480" s="111">
        <f t="shared" si="31"/>
        <v>987563.43</v>
      </c>
      <c r="Q480" s="108"/>
      <c r="R480" s="112">
        <f t="shared" si="32"/>
        <v>2302.4956983982652</v>
      </c>
      <c r="S480" s="120">
        <v>6731.14</v>
      </c>
      <c r="T480" s="182" t="s">
        <v>108</v>
      </c>
      <c r="U480" s="175"/>
      <c r="V480" s="123"/>
      <c r="W480" s="123"/>
    </row>
    <row r="481" spans="1:23" s="86" customFormat="1" ht="21" customHeight="1" x14ac:dyDescent="0.25">
      <c r="A481" s="105" t="s">
        <v>1360</v>
      </c>
      <c r="B481" s="113" t="s">
        <v>518</v>
      </c>
      <c r="C481" s="155">
        <v>1957</v>
      </c>
      <c r="D481" s="155"/>
      <c r="E481" s="105" t="s">
        <v>59</v>
      </c>
      <c r="F481" s="155">
        <v>2</v>
      </c>
      <c r="G481" s="155"/>
      <c r="H481" s="162">
        <v>288.7</v>
      </c>
      <c r="I481" s="155"/>
      <c r="J481" s="155"/>
      <c r="K481" s="167">
        <v>15</v>
      </c>
      <c r="L481" s="162">
        <v>656224.47</v>
      </c>
      <c r="M481" s="108"/>
      <c r="N481" s="108"/>
      <c r="O481" s="108"/>
      <c r="P481" s="111">
        <f t="shared" si="31"/>
        <v>656224.47</v>
      </c>
      <c r="Q481" s="108"/>
      <c r="R481" s="112">
        <f t="shared" si="32"/>
        <v>2273.0324558365087</v>
      </c>
      <c r="S481" s="120">
        <v>6731.14</v>
      </c>
      <c r="T481" s="182" t="s">
        <v>108</v>
      </c>
      <c r="U481" s="175"/>
      <c r="V481" s="123"/>
      <c r="W481" s="123"/>
    </row>
    <row r="482" spans="1:23" s="86" customFormat="1" ht="21" customHeight="1" x14ac:dyDescent="0.25">
      <c r="A482" s="105" t="s">
        <v>1359</v>
      </c>
      <c r="B482" s="113" t="s">
        <v>519</v>
      </c>
      <c r="C482" s="155">
        <v>1955</v>
      </c>
      <c r="D482" s="155"/>
      <c r="E482" s="105" t="s">
        <v>59</v>
      </c>
      <c r="F482" s="155">
        <v>3</v>
      </c>
      <c r="G482" s="155"/>
      <c r="H482" s="162">
        <v>2103.38</v>
      </c>
      <c r="I482" s="155"/>
      <c r="J482" s="155"/>
      <c r="K482" s="167">
        <v>59</v>
      </c>
      <c r="L482" s="162">
        <v>1657047.26</v>
      </c>
      <c r="M482" s="108"/>
      <c r="N482" s="108"/>
      <c r="O482" s="108"/>
      <c r="P482" s="111">
        <f t="shared" si="31"/>
        <v>1657047.26</v>
      </c>
      <c r="Q482" s="108"/>
      <c r="R482" s="112">
        <f t="shared" si="32"/>
        <v>787.80213751200449</v>
      </c>
      <c r="S482" s="120">
        <v>6731.14</v>
      </c>
      <c r="T482" s="182" t="s">
        <v>108</v>
      </c>
      <c r="U482" s="175"/>
      <c r="V482" s="123"/>
      <c r="W482" s="123"/>
    </row>
    <row r="483" spans="1:23" s="86" customFormat="1" ht="21" customHeight="1" x14ac:dyDescent="0.25">
      <c r="A483" s="105" t="s">
        <v>1358</v>
      </c>
      <c r="B483" s="113" t="s">
        <v>520</v>
      </c>
      <c r="C483" s="155">
        <v>1957</v>
      </c>
      <c r="D483" s="155"/>
      <c r="E483" s="105" t="s">
        <v>59</v>
      </c>
      <c r="F483" s="155">
        <v>2</v>
      </c>
      <c r="G483" s="155"/>
      <c r="H483" s="162">
        <v>426.3</v>
      </c>
      <c r="I483" s="155"/>
      <c r="J483" s="155"/>
      <c r="K483" s="167">
        <v>36</v>
      </c>
      <c r="L483" s="162">
        <v>970788.6</v>
      </c>
      <c r="M483" s="108"/>
      <c r="N483" s="108"/>
      <c r="O483" s="108"/>
      <c r="P483" s="111">
        <f t="shared" si="31"/>
        <v>970788.6</v>
      </c>
      <c r="Q483" s="108"/>
      <c r="R483" s="112">
        <f t="shared" si="32"/>
        <v>2277.2427867698802</v>
      </c>
      <c r="S483" s="120">
        <v>6731.14</v>
      </c>
      <c r="T483" s="182" t="s">
        <v>108</v>
      </c>
      <c r="U483" s="175"/>
      <c r="V483" s="123"/>
      <c r="W483" s="123"/>
    </row>
    <row r="484" spans="1:23" s="86" customFormat="1" ht="21" customHeight="1" x14ac:dyDescent="0.25">
      <c r="A484" s="105" t="s">
        <v>1357</v>
      </c>
      <c r="B484" s="113" t="s">
        <v>521</v>
      </c>
      <c r="C484" s="155">
        <v>1964</v>
      </c>
      <c r="D484" s="155"/>
      <c r="E484" s="105" t="s">
        <v>59</v>
      </c>
      <c r="F484" s="155">
        <v>4</v>
      </c>
      <c r="G484" s="155"/>
      <c r="H484" s="162">
        <v>4080.29</v>
      </c>
      <c r="I484" s="155"/>
      <c r="J484" s="155"/>
      <c r="K484" s="167">
        <v>174</v>
      </c>
      <c r="L484" s="162">
        <v>2201571.48</v>
      </c>
      <c r="M484" s="108"/>
      <c r="N484" s="108"/>
      <c r="O484" s="108"/>
      <c r="P484" s="111">
        <f t="shared" ref="P484:P547" si="33">L484</f>
        <v>2201571.48</v>
      </c>
      <c r="Q484" s="108"/>
      <c r="R484" s="112">
        <f t="shared" ref="R484:R547" si="34">L484/H484</f>
        <v>539.5625016849292</v>
      </c>
      <c r="S484" s="120">
        <v>6731.14</v>
      </c>
      <c r="T484" s="182" t="s">
        <v>108</v>
      </c>
      <c r="U484" s="175"/>
      <c r="V484" s="123"/>
      <c r="W484" s="123"/>
    </row>
    <row r="485" spans="1:23" s="86" customFormat="1" ht="21" customHeight="1" x14ac:dyDescent="0.25">
      <c r="A485" s="105" t="s">
        <v>1356</v>
      </c>
      <c r="B485" s="113" t="s">
        <v>522</v>
      </c>
      <c r="C485" s="155">
        <v>1957</v>
      </c>
      <c r="D485" s="155"/>
      <c r="E485" s="105" t="s">
        <v>59</v>
      </c>
      <c r="F485" s="155">
        <v>2</v>
      </c>
      <c r="G485" s="155"/>
      <c r="H485" s="162">
        <v>1728.5</v>
      </c>
      <c r="I485" s="155"/>
      <c r="J485" s="155"/>
      <c r="K485" s="167">
        <v>53</v>
      </c>
      <c r="L485" s="162">
        <v>2705607.92</v>
      </c>
      <c r="M485" s="108"/>
      <c r="N485" s="108"/>
      <c r="O485" s="108"/>
      <c r="P485" s="111">
        <f t="shared" si="33"/>
        <v>2705607.92</v>
      </c>
      <c r="Q485" s="108"/>
      <c r="R485" s="112">
        <f t="shared" si="34"/>
        <v>1565.2924038183396</v>
      </c>
      <c r="S485" s="120">
        <v>6731.14</v>
      </c>
      <c r="T485" s="182" t="s">
        <v>108</v>
      </c>
      <c r="U485" s="175"/>
      <c r="V485" s="123"/>
      <c r="W485" s="123"/>
    </row>
    <row r="486" spans="1:23" s="86" customFormat="1" ht="21" customHeight="1" x14ac:dyDescent="0.25">
      <c r="A486" s="105" t="s">
        <v>1355</v>
      </c>
      <c r="B486" s="113" t="s">
        <v>523</v>
      </c>
      <c r="C486" s="155">
        <v>1957</v>
      </c>
      <c r="D486" s="155"/>
      <c r="E486" s="105" t="s">
        <v>59</v>
      </c>
      <c r="F486" s="155">
        <v>2</v>
      </c>
      <c r="G486" s="155"/>
      <c r="H486" s="162">
        <v>440.2</v>
      </c>
      <c r="I486" s="155"/>
      <c r="J486" s="155"/>
      <c r="K486" s="167">
        <v>25</v>
      </c>
      <c r="L486" s="162">
        <v>807333.46</v>
      </c>
      <c r="M486" s="108"/>
      <c r="N486" s="108"/>
      <c r="O486" s="108"/>
      <c r="P486" s="111">
        <f t="shared" si="33"/>
        <v>807333.46</v>
      </c>
      <c r="Q486" s="108"/>
      <c r="R486" s="112">
        <f t="shared" si="34"/>
        <v>1834.0151294865971</v>
      </c>
      <c r="S486" s="120">
        <v>6731.14</v>
      </c>
      <c r="T486" s="182" t="s">
        <v>108</v>
      </c>
      <c r="U486" s="175"/>
      <c r="V486" s="123"/>
      <c r="W486" s="123"/>
    </row>
    <row r="487" spans="1:23" s="86" customFormat="1" ht="21" customHeight="1" x14ac:dyDescent="0.25">
      <c r="A487" s="105" t="s">
        <v>1354</v>
      </c>
      <c r="B487" s="113" t="s">
        <v>524</v>
      </c>
      <c r="C487" s="155">
        <v>1959</v>
      </c>
      <c r="D487" s="155"/>
      <c r="E487" s="105" t="s">
        <v>59</v>
      </c>
      <c r="F487" s="155">
        <v>2</v>
      </c>
      <c r="G487" s="155"/>
      <c r="H487" s="162">
        <v>647.6</v>
      </c>
      <c r="I487" s="155"/>
      <c r="J487" s="155"/>
      <c r="K487" s="167">
        <v>42</v>
      </c>
      <c r="L487" s="162">
        <v>787900</v>
      </c>
      <c r="M487" s="108"/>
      <c r="N487" s="108"/>
      <c r="O487" s="108"/>
      <c r="P487" s="111">
        <f t="shared" si="33"/>
        <v>787900</v>
      </c>
      <c r="Q487" s="108"/>
      <c r="R487" s="112">
        <f t="shared" si="34"/>
        <v>1216.6460778258183</v>
      </c>
      <c r="S487" s="120">
        <v>6731.14</v>
      </c>
      <c r="T487" s="182" t="s">
        <v>108</v>
      </c>
      <c r="U487" s="175"/>
      <c r="V487" s="123"/>
      <c r="W487" s="123"/>
    </row>
    <row r="488" spans="1:23" s="86" customFormat="1" ht="21" customHeight="1" x14ac:dyDescent="0.25">
      <c r="A488" s="105" t="s">
        <v>1353</v>
      </c>
      <c r="B488" s="113" t="s">
        <v>525</v>
      </c>
      <c r="C488" s="155">
        <v>1955</v>
      </c>
      <c r="D488" s="155"/>
      <c r="E488" s="105" t="s">
        <v>59</v>
      </c>
      <c r="F488" s="155">
        <v>4</v>
      </c>
      <c r="G488" s="155"/>
      <c r="H488" s="162">
        <v>5701.9</v>
      </c>
      <c r="I488" s="162"/>
      <c r="J488" s="162"/>
      <c r="K488" s="167">
        <v>157</v>
      </c>
      <c r="L488" s="162">
        <v>1244178</v>
      </c>
      <c r="M488" s="107"/>
      <c r="N488" s="107"/>
      <c r="O488" s="107"/>
      <c r="P488" s="111">
        <f t="shared" si="33"/>
        <v>1244178</v>
      </c>
      <c r="Q488" s="108"/>
      <c r="R488" s="116">
        <f t="shared" si="34"/>
        <v>218.20410740279559</v>
      </c>
      <c r="S488" s="117">
        <v>6731.14</v>
      </c>
      <c r="T488" s="182" t="s">
        <v>123</v>
      </c>
      <c r="U488" s="175"/>
      <c r="V488" s="123"/>
      <c r="W488" s="123"/>
    </row>
    <row r="489" spans="1:23" s="86" customFormat="1" ht="21" customHeight="1" x14ac:dyDescent="0.25">
      <c r="A489" s="105" t="s">
        <v>1352</v>
      </c>
      <c r="B489" s="113" t="s">
        <v>526</v>
      </c>
      <c r="C489" s="155">
        <v>1960</v>
      </c>
      <c r="D489" s="155"/>
      <c r="E489" s="105" t="s">
        <v>59</v>
      </c>
      <c r="F489" s="155">
        <v>3</v>
      </c>
      <c r="G489" s="155"/>
      <c r="H489" s="162">
        <v>947.2</v>
      </c>
      <c r="I489" s="155"/>
      <c r="J489" s="155"/>
      <c r="K489" s="167">
        <v>32</v>
      </c>
      <c r="L489" s="162">
        <v>1216601.24</v>
      </c>
      <c r="M489" s="108"/>
      <c r="N489" s="108"/>
      <c r="O489" s="108"/>
      <c r="P489" s="111">
        <f t="shared" si="33"/>
        <v>1216601.24</v>
      </c>
      <c r="Q489" s="108"/>
      <c r="R489" s="112">
        <f t="shared" si="34"/>
        <v>1284.4185388513513</v>
      </c>
      <c r="S489" s="120">
        <v>6731.14</v>
      </c>
      <c r="T489" s="182" t="s">
        <v>108</v>
      </c>
      <c r="U489" s="175"/>
      <c r="V489" s="123"/>
      <c r="W489" s="123"/>
    </row>
    <row r="490" spans="1:23" s="86" customFormat="1" ht="21" customHeight="1" x14ac:dyDescent="0.25">
      <c r="A490" s="105">
        <v>449</v>
      </c>
      <c r="B490" s="113" t="s">
        <v>527</v>
      </c>
      <c r="C490" s="155">
        <v>1961</v>
      </c>
      <c r="D490" s="155"/>
      <c r="E490" s="105" t="s">
        <v>59</v>
      </c>
      <c r="F490" s="155">
        <v>4</v>
      </c>
      <c r="G490" s="155"/>
      <c r="H490" s="162">
        <v>1406.6</v>
      </c>
      <c r="I490" s="162"/>
      <c r="J490" s="162"/>
      <c r="K490" s="167">
        <v>78</v>
      </c>
      <c r="L490" s="162">
        <v>185349.96</v>
      </c>
      <c r="M490" s="107"/>
      <c r="N490" s="107"/>
      <c r="O490" s="107"/>
      <c r="P490" s="111">
        <f t="shared" si="33"/>
        <v>185349.96</v>
      </c>
      <c r="Q490" s="108"/>
      <c r="R490" s="116">
        <f t="shared" si="34"/>
        <v>131.77161950803355</v>
      </c>
      <c r="S490" s="117">
        <v>6731.14</v>
      </c>
      <c r="T490" s="182" t="s">
        <v>123</v>
      </c>
      <c r="U490" s="175"/>
      <c r="V490" s="123"/>
      <c r="W490" s="123"/>
    </row>
    <row r="491" spans="1:23" s="86" customFormat="1" ht="21" customHeight="1" x14ac:dyDescent="0.25">
      <c r="A491" s="105" t="s">
        <v>1351</v>
      </c>
      <c r="B491" s="113" t="s">
        <v>528</v>
      </c>
      <c r="C491" s="155">
        <v>1951</v>
      </c>
      <c r="D491" s="155"/>
      <c r="E491" s="105" t="s">
        <v>59</v>
      </c>
      <c r="F491" s="155">
        <v>2</v>
      </c>
      <c r="G491" s="155"/>
      <c r="H491" s="162">
        <v>809.5</v>
      </c>
      <c r="I491" s="155"/>
      <c r="J491" s="155"/>
      <c r="K491" s="167">
        <v>47</v>
      </c>
      <c r="L491" s="162">
        <v>1749882.32</v>
      </c>
      <c r="M491" s="108"/>
      <c r="N491" s="108"/>
      <c r="O491" s="108"/>
      <c r="P491" s="111">
        <f t="shared" si="33"/>
        <v>1749882.32</v>
      </c>
      <c r="Q491" s="108"/>
      <c r="R491" s="112">
        <f t="shared" si="34"/>
        <v>2161.682915379864</v>
      </c>
      <c r="S491" s="120">
        <v>6731.14</v>
      </c>
      <c r="T491" s="182" t="s">
        <v>108</v>
      </c>
      <c r="U491" s="175"/>
      <c r="V491" s="123"/>
      <c r="W491" s="123"/>
    </row>
    <row r="492" spans="1:23" s="86" customFormat="1" ht="21" customHeight="1" x14ac:dyDescent="0.25">
      <c r="A492" s="105" t="s">
        <v>1350</v>
      </c>
      <c r="B492" s="113" t="s">
        <v>529</v>
      </c>
      <c r="C492" s="155">
        <v>1950</v>
      </c>
      <c r="D492" s="155"/>
      <c r="E492" s="105" t="s">
        <v>59</v>
      </c>
      <c r="F492" s="155">
        <v>2</v>
      </c>
      <c r="G492" s="155"/>
      <c r="H492" s="162">
        <v>683.1</v>
      </c>
      <c r="I492" s="155"/>
      <c r="J492" s="155"/>
      <c r="K492" s="167">
        <v>43</v>
      </c>
      <c r="L492" s="162">
        <v>1424378.06</v>
      </c>
      <c r="M492" s="108"/>
      <c r="N492" s="108"/>
      <c r="O492" s="108"/>
      <c r="P492" s="111">
        <f t="shared" si="33"/>
        <v>1424378.06</v>
      </c>
      <c r="Q492" s="108"/>
      <c r="R492" s="112">
        <f t="shared" si="34"/>
        <v>2085.167706045967</v>
      </c>
      <c r="S492" s="120">
        <v>6731.14</v>
      </c>
      <c r="T492" s="182" t="s">
        <v>108</v>
      </c>
      <c r="U492" s="175"/>
      <c r="V492" s="123"/>
      <c r="W492" s="123"/>
    </row>
    <row r="493" spans="1:23" s="86" customFormat="1" ht="21" customHeight="1" x14ac:dyDescent="0.25">
      <c r="A493" s="105" t="s">
        <v>1349</v>
      </c>
      <c r="B493" s="113" t="s">
        <v>530</v>
      </c>
      <c r="C493" s="155">
        <v>1962</v>
      </c>
      <c r="D493" s="155"/>
      <c r="E493" s="105" t="s">
        <v>59</v>
      </c>
      <c r="F493" s="155">
        <v>4</v>
      </c>
      <c r="G493" s="155"/>
      <c r="H493" s="162">
        <v>1372.1</v>
      </c>
      <c r="I493" s="155"/>
      <c r="J493" s="155"/>
      <c r="K493" s="167">
        <v>54</v>
      </c>
      <c r="L493" s="162">
        <v>950821.8</v>
      </c>
      <c r="M493" s="108"/>
      <c r="N493" s="108"/>
      <c r="O493" s="108"/>
      <c r="P493" s="111">
        <f t="shared" si="33"/>
        <v>950821.8</v>
      </c>
      <c r="Q493" s="108"/>
      <c r="R493" s="112">
        <f t="shared" si="34"/>
        <v>692.96829677137248</v>
      </c>
      <c r="S493" s="120">
        <v>6731.14</v>
      </c>
      <c r="T493" s="182" t="s">
        <v>108</v>
      </c>
      <c r="U493" s="175"/>
      <c r="V493" s="123"/>
      <c r="W493" s="123"/>
    </row>
    <row r="494" spans="1:23" s="86" customFormat="1" ht="21" customHeight="1" x14ac:dyDescent="0.25">
      <c r="A494" s="105" t="s">
        <v>1348</v>
      </c>
      <c r="B494" s="113" t="s">
        <v>531</v>
      </c>
      <c r="C494" s="155">
        <v>1968</v>
      </c>
      <c r="D494" s="155"/>
      <c r="E494" s="105" t="s">
        <v>59</v>
      </c>
      <c r="F494" s="155">
        <v>5</v>
      </c>
      <c r="G494" s="155"/>
      <c r="H494" s="162">
        <v>2870.8</v>
      </c>
      <c r="I494" s="162"/>
      <c r="J494" s="162"/>
      <c r="K494" s="167">
        <v>96</v>
      </c>
      <c r="L494" s="162">
        <v>335741.25</v>
      </c>
      <c r="M494" s="107"/>
      <c r="N494" s="107"/>
      <c r="O494" s="107"/>
      <c r="P494" s="111">
        <f t="shared" si="33"/>
        <v>335741.25</v>
      </c>
      <c r="Q494" s="108"/>
      <c r="R494" s="116">
        <f t="shared" si="34"/>
        <v>116.95041451860108</v>
      </c>
      <c r="S494" s="117">
        <v>6731.14</v>
      </c>
      <c r="T494" s="182" t="s">
        <v>123</v>
      </c>
      <c r="U494" s="175"/>
      <c r="V494" s="123"/>
      <c r="W494" s="123"/>
    </row>
    <row r="495" spans="1:23" s="86" customFormat="1" ht="27.75" customHeight="1" x14ac:dyDescent="0.25">
      <c r="A495" s="105" t="s">
        <v>1347</v>
      </c>
      <c r="B495" s="113" t="s">
        <v>532</v>
      </c>
      <c r="C495" s="176" t="s">
        <v>790</v>
      </c>
      <c r="D495" s="155"/>
      <c r="E495" s="105" t="s">
        <v>59</v>
      </c>
      <c r="F495" s="155">
        <v>4</v>
      </c>
      <c r="G495" s="155"/>
      <c r="H495" s="162">
        <v>3008.4</v>
      </c>
      <c r="I495" s="162"/>
      <c r="J495" s="162"/>
      <c r="K495" s="167">
        <v>108</v>
      </c>
      <c r="L495" s="162">
        <v>348421.72000000003</v>
      </c>
      <c r="M495" s="107"/>
      <c r="N495" s="107"/>
      <c r="O495" s="107"/>
      <c r="P495" s="111">
        <f t="shared" si="33"/>
        <v>348421.72000000003</v>
      </c>
      <c r="Q495" s="108"/>
      <c r="R495" s="116">
        <f t="shared" si="34"/>
        <v>115.81628772769579</v>
      </c>
      <c r="S495" s="117">
        <v>6731.14</v>
      </c>
      <c r="T495" s="182" t="s">
        <v>123</v>
      </c>
      <c r="U495" s="175"/>
      <c r="V495" s="123"/>
      <c r="W495" s="123"/>
    </row>
    <row r="496" spans="1:23" s="86" customFormat="1" ht="21" customHeight="1" x14ac:dyDescent="0.25">
      <c r="A496" s="105" t="s">
        <v>1346</v>
      </c>
      <c r="B496" s="113" t="s">
        <v>533</v>
      </c>
      <c r="C496" s="155">
        <v>1970</v>
      </c>
      <c r="D496" s="155"/>
      <c r="E496" s="155" t="s">
        <v>59</v>
      </c>
      <c r="F496" s="155">
        <v>5</v>
      </c>
      <c r="G496" s="155"/>
      <c r="H496" s="162">
        <v>6806.9</v>
      </c>
      <c r="I496" s="162"/>
      <c r="J496" s="162"/>
      <c r="K496" s="167">
        <v>271</v>
      </c>
      <c r="L496" s="162">
        <v>1121887.8</v>
      </c>
      <c r="M496" s="107"/>
      <c r="N496" s="107"/>
      <c r="O496" s="107"/>
      <c r="P496" s="111">
        <f t="shared" si="33"/>
        <v>1121887.8</v>
      </c>
      <c r="Q496" s="108"/>
      <c r="R496" s="116">
        <f t="shared" si="34"/>
        <v>164.81625997149953</v>
      </c>
      <c r="S496" s="117">
        <v>6731.14</v>
      </c>
      <c r="T496" s="182" t="s">
        <v>123</v>
      </c>
      <c r="U496" s="175"/>
      <c r="V496" s="123"/>
      <c r="W496" s="123"/>
    </row>
    <row r="497" spans="1:23" s="86" customFormat="1" ht="21" customHeight="1" x14ac:dyDescent="0.25">
      <c r="A497" s="105" t="s">
        <v>1345</v>
      </c>
      <c r="B497" s="113" t="s">
        <v>534</v>
      </c>
      <c r="C497" s="155">
        <v>1967</v>
      </c>
      <c r="D497" s="155"/>
      <c r="E497" s="155" t="s">
        <v>76</v>
      </c>
      <c r="F497" s="155">
        <v>5</v>
      </c>
      <c r="G497" s="155"/>
      <c r="H497" s="162">
        <v>5377.6</v>
      </c>
      <c r="I497" s="162"/>
      <c r="J497" s="162"/>
      <c r="K497" s="167">
        <v>222</v>
      </c>
      <c r="L497" s="162">
        <v>941178.6</v>
      </c>
      <c r="M497" s="107"/>
      <c r="N497" s="107"/>
      <c r="O497" s="107"/>
      <c r="P497" s="111">
        <f t="shared" si="33"/>
        <v>941178.6</v>
      </c>
      <c r="Q497" s="108"/>
      <c r="R497" s="116">
        <f t="shared" si="34"/>
        <v>175.01833531686995</v>
      </c>
      <c r="S497" s="117">
        <v>6731.14</v>
      </c>
      <c r="T497" s="182" t="s">
        <v>123</v>
      </c>
      <c r="U497" s="175"/>
      <c r="V497" s="123"/>
      <c r="W497" s="123"/>
    </row>
    <row r="498" spans="1:23" s="86" customFormat="1" ht="21" customHeight="1" x14ac:dyDescent="0.25">
      <c r="A498" s="105" t="s">
        <v>1344</v>
      </c>
      <c r="B498" s="113" t="s">
        <v>535</v>
      </c>
      <c r="C498" s="155">
        <v>1968</v>
      </c>
      <c r="D498" s="155"/>
      <c r="E498" s="155" t="s">
        <v>76</v>
      </c>
      <c r="F498" s="155">
        <v>5</v>
      </c>
      <c r="G498" s="155"/>
      <c r="H498" s="162">
        <v>4848.8</v>
      </c>
      <c r="I498" s="155"/>
      <c r="J498" s="155"/>
      <c r="K498" s="167" t="s">
        <v>728</v>
      </c>
      <c r="L498" s="162">
        <v>1091337.08</v>
      </c>
      <c r="M498" s="108"/>
      <c r="N498" s="108"/>
      <c r="O498" s="108"/>
      <c r="P498" s="111">
        <f t="shared" si="33"/>
        <v>1091337.08</v>
      </c>
      <c r="Q498" s="108"/>
      <c r="R498" s="112">
        <f t="shared" si="34"/>
        <v>225.07364296320739</v>
      </c>
      <c r="S498" s="120">
        <v>6731.14</v>
      </c>
      <c r="T498" s="182" t="s">
        <v>108</v>
      </c>
      <c r="U498" s="175"/>
      <c r="V498" s="123"/>
      <c r="W498" s="123"/>
    </row>
    <row r="499" spans="1:23" s="86" customFormat="1" ht="21" customHeight="1" x14ac:dyDescent="0.25">
      <c r="A499" s="105" t="s">
        <v>1343</v>
      </c>
      <c r="B499" s="113" t="s">
        <v>536</v>
      </c>
      <c r="C499" s="155">
        <v>1968</v>
      </c>
      <c r="D499" s="155"/>
      <c r="E499" s="155" t="s">
        <v>76</v>
      </c>
      <c r="F499" s="155">
        <v>5</v>
      </c>
      <c r="G499" s="155"/>
      <c r="H499" s="162">
        <v>5193</v>
      </c>
      <c r="I499" s="162"/>
      <c r="J499" s="162"/>
      <c r="K499" s="167">
        <v>227</v>
      </c>
      <c r="L499" s="162">
        <v>914272.2</v>
      </c>
      <c r="M499" s="107"/>
      <c r="N499" s="107"/>
      <c r="O499" s="107"/>
      <c r="P499" s="111">
        <f t="shared" si="33"/>
        <v>914272.2</v>
      </c>
      <c r="Q499" s="108"/>
      <c r="R499" s="116">
        <f t="shared" si="34"/>
        <v>176.05857885615251</v>
      </c>
      <c r="S499" s="117">
        <v>6731.14</v>
      </c>
      <c r="T499" s="182" t="s">
        <v>123</v>
      </c>
      <c r="U499" s="175"/>
      <c r="V499" s="123"/>
      <c r="W499" s="123"/>
    </row>
    <row r="500" spans="1:23" s="86" customFormat="1" ht="21" customHeight="1" x14ac:dyDescent="0.25">
      <c r="A500" s="105" t="s">
        <v>1342</v>
      </c>
      <c r="B500" s="113" t="s">
        <v>537</v>
      </c>
      <c r="C500" s="155">
        <v>1955</v>
      </c>
      <c r="D500" s="155"/>
      <c r="E500" s="155" t="s">
        <v>59</v>
      </c>
      <c r="F500" s="155">
        <v>2</v>
      </c>
      <c r="G500" s="155"/>
      <c r="H500" s="162">
        <v>388.3</v>
      </c>
      <c r="I500" s="155"/>
      <c r="J500" s="155"/>
      <c r="K500" s="167">
        <v>22</v>
      </c>
      <c r="L500" s="162">
        <v>778528.6</v>
      </c>
      <c r="M500" s="108"/>
      <c r="N500" s="108"/>
      <c r="O500" s="108"/>
      <c r="P500" s="111">
        <f t="shared" si="33"/>
        <v>778528.6</v>
      </c>
      <c r="Q500" s="108"/>
      <c r="R500" s="112">
        <f t="shared" si="34"/>
        <v>2004.9667782642287</v>
      </c>
      <c r="S500" s="120">
        <v>6731.14</v>
      </c>
      <c r="T500" s="182" t="s">
        <v>108</v>
      </c>
      <c r="U500" s="175"/>
      <c r="V500" s="123"/>
      <c r="W500" s="123"/>
    </row>
    <row r="501" spans="1:23" s="86" customFormat="1" ht="21" customHeight="1" x14ac:dyDescent="0.25">
      <c r="A501" s="105" t="s">
        <v>1341</v>
      </c>
      <c r="B501" s="113" t="s">
        <v>538</v>
      </c>
      <c r="C501" s="155">
        <v>1945</v>
      </c>
      <c r="D501" s="155"/>
      <c r="E501" s="155" t="s">
        <v>60</v>
      </c>
      <c r="F501" s="155">
        <v>2</v>
      </c>
      <c r="G501" s="155"/>
      <c r="H501" s="162">
        <v>209.9</v>
      </c>
      <c r="I501" s="155"/>
      <c r="J501" s="155"/>
      <c r="K501" s="167">
        <v>3</v>
      </c>
      <c r="L501" s="162">
        <v>283971.93</v>
      </c>
      <c r="M501" s="108"/>
      <c r="N501" s="108"/>
      <c r="O501" s="108"/>
      <c r="P501" s="111">
        <f t="shared" si="33"/>
        <v>283971.93</v>
      </c>
      <c r="Q501" s="108"/>
      <c r="R501" s="112">
        <f t="shared" si="34"/>
        <v>1352.8915197713195</v>
      </c>
      <c r="S501" s="120">
        <v>6731.14</v>
      </c>
      <c r="T501" s="182" t="s">
        <v>108</v>
      </c>
      <c r="U501" s="175"/>
      <c r="V501" s="123"/>
      <c r="W501" s="123"/>
    </row>
    <row r="502" spans="1:23" s="86" customFormat="1" ht="21" customHeight="1" x14ac:dyDescent="0.25">
      <c r="A502" s="105" t="s">
        <v>1340</v>
      </c>
      <c r="B502" s="113" t="s">
        <v>539</v>
      </c>
      <c r="C502" s="155">
        <v>1856</v>
      </c>
      <c r="D502" s="155"/>
      <c r="E502" s="155" t="s">
        <v>59</v>
      </c>
      <c r="F502" s="155">
        <v>2</v>
      </c>
      <c r="G502" s="155"/>
      <c r="H502" s="162">
        <v>395.6</v>
      </c>
      <c r="I502" s="155"/>
      <c r="J502" s="155"/>
      <c r="K502" s="167">
        <v>29</v>
      </c>
      <c r="L502" s="162">
        <v>935100.36</v>
      </c>
      <c r="M502" s="108"/>
      <c r="N502" s="108"/>
      <c r="O502" s="108"/>
      <c r="P502" s="111">
        <f t="shared" si="33"/>
        <v>935100.36</v>
      </c>
      <c r="Q502" s="108"/>
      <c r="R502" s="112">
        <f t="shared" si="34"/>
        <v>2363.7521739130434</v>
      </c>
      <c r="S502" s="120">
        <v>6731.14</v>
      </c>
      <c r="T502" s="182" t="s">
        <v>108</v>
      </c>
      <c r="U502" s="175"/>
      <c r="V502" s="123"/>
      <c r="W502" s="123"/>
    </row>
    <row r="503" spans="1:23" s="86" customFormat="1" ht="21" customHeight="1" x14ac:dyDescent="0.25">
      <c r="A503" s="105" t="s">
        <v>1339</v>
      </c>
      <c r="B503" s="113" t="s">
        <v>540</v>
      </c>
      <c r="C503" s="155">
        <v>1956</v>
      </c>
      <c r="D503" s="155"/>
      <c r="E503" s="155" t="s">
        <v>59</v>
      </c>
      <c r="F503" s="155">
        <v>3</v>
      </c>
      <c r="G503" s="155"/>
      <c r="H503" s="162">
        <v>2210.8000000000002</v>
      </c>
      <c r="I503" s="162"/>
      <c r="J503" s="162"/>
      <c r="K503" s="167">
        <v>77</v>
      </c>
      <c r="L503" s="162">
        <v>736354.09</v>
      </c>
      <c r="M503" s="107"/>
      <c r="N503" s="107"/>
      <c r="O503" s="107"/>
      <c r="P503" s="111">
        <f t="shared" si="33"/>
        <v>736354.09</v>
      </c>
      <c r="Q503" s="108"/>
      <c r="R503" s="116">
        <f t="shared" si="34"/>
        <v>333.07132712140395</v>
      </c>
      <c r="S503" s="117">
        <v>6731.14</v>
      </c>
      <c r="T503" s="182" t="s">
        <v>123</v>
      </c>
      <c r="U503" s="175"/>
      <c r="V503" s="123"/>
      <c r="W503" s="123"/>
    </row>
    <row r="504" spans="1:23" s="86" customFormat="1" ht="21" customHeight="1" x14ac:dyDescent="0.25">
      <c r="A504" s="105" t="s">
        <v>1338</v>
      </c>
      <c r="B504" s="113" t="s">
        <v>541</v>
      </c>
      <c r="C504" s="155">
        <v>1917</v>
      </c>
      <c r="D504" s="155"/>
      <c r="E504" s="155" t="s">
        <v>59</v>
      </c>
      <c r="F504" s="155">
        <v>3</v>
      </c>
      <c r="G504" s="155"/>
      <c r="H504" s="162">
        <v>385.2</v>
      </c>
      <c r="I504" s="162"/>
      <c r="J504" s="162"/>
      <c r="K504" s="167">
        <v>22</v>
      </c>
      <c r="L504" s="162">
        <v>138071.35</v>
      </c>
      <c r="M504" s="107"/>
      <c r="N504" s="107"/>
      <c r="O504" s="107"/>
      <c r="P504" s="111">
        <f t="shared" si="33"/>
        <v>138071.35</v>
      </c>
      <c r="Q504" s="108"/>
      <c r="R504" s="116">
        <f t="shared" si="34"/>
        <v>358.4406801661475</v>
      </c>
      <c r="S504" s="117">
        <v>6731.14</v>
      </c>
      <c r="T504" s="182" t="s">
        <v>123</v>
      </c>
      <c r="U504" s="175"/>
      <c r="V504" s="123"/>
      <c r="W504" s="123"/>
    </row>
    <row r="505" spans="1:23" s="86" customFormat="1" ht="21" customHeight="1" x14ac:dyDescent="0.25">
      <c r="A505" s="105" t="s">
        <v>1337</v>
      </c>
      <c r="B505" s="113" t="s">
        <v>542</v>
      </c>
      <c r="C505" s="155">
        <v>1948</v>
      </c>
      <c r="D505" s="155"/>
      <c r="E505" s="155" t="s">
        <v>59</v>
      </c>
      <c r="F505" s="155">
        <v>2</v>
      </c>
      <c r="G505" s="155"/>
      <c r="H505" s="162">
        <v>456.8</v>
      </c>
      <c r="I505" s="162"/>
      <c r="J505" s="162"/>
      <c r="K505" s="167">
        <v>29</v>
      </c>
      <c r="L505" s="162">
        <v>160693.79</v>
      </c>
      <c r="M505" s="107"/>
      <c r="N505" s="107"/>
      <c r="O505" s="107"/>
      <c r="P505" s="111">
        <f t="shared" si="33"/>
        <v>160693.79</v>
      </c>
      <c r="Q505" s="108"/>
      <c r="R505" s="116">
        <f t="shared" si="34"/>
        <v>351.7815017513135</v>
      </c>
      <c r="S505" s="117">
        <v>6731.14</v>
      </c>
      <c r="T505" s="182" t="s">
        <v>123</v>
      </c>
      <c r="U505" s="175"/>
      <c r="V505" s="123"/>
      <c r="W505" s="123"/>
    </row>
    <row r="506" spans="1:23" s="86" customFormat="1" ht="21" customHeight="1" x14ac:dyDescent="0.25">
      <c r="A506" s="105" t="s">
        <v>1336</v>
      </c>
      <c r="B506" s="113" t="s">
        <v>543</v>
      </c>
      <c r="C506" s="155">
        <v>1917</v>
      </c>
      <c r="D506" s="155"/>
      <c r="E506" s="155" t="s">
        <v>59</v>
      </c>
      <c r="F506" s="155">
        <v>2</v>
      </c>
      <c r="G506" s="155"/>
      <c r="H506" s="162">
        <v>289.5</v>
      </c>
      <c r="I506" s="162"/>
      <c r="J506" s="162"/>
      <c r="K506" s="167">
        <v>13</v>
      </c>
      <c r="L506" s="162">
        <v>137672.64000000001</v>
      </c>
      <c r="M506" s="107"/>
      <c r="N506" s="107"/>
      <c r="O506" s="107"/>
      <c r="P506" s="111">
        <f t="shared" si="33"/>
        <v>137672.64000000001</v>
      </c>
      <c r="Q506" s="108"/>
      <c r="R506" s="116">
        <f t="shared" si="34"/>
        <v>475.55316062176172</v>
      </c>
      <c r="S506" s="117">
        <v>6731.14</v>
      </c>
      <c r="T506" s="182" t="s">
        <v>123</v>
      </c>
      <c r="U506" s="175"/>
      <c r="V506" s="123"/>
      <c r="W506" s="123"/>
    </row>
    <row r="507" spans="1:23" s="86" customFormat="1" ht="21" customHeight="1" x14ac:dyDescent="0.25">
      <c r="A507" s="105" t="s">
        <v>1335</v>
      </c>
      <c r="B507" s="113" t="s">
        <v>544</v>
      </c>
      <c r="C507" s="155">
        <v>1952</v>
      </c>
      <c r="D507" s="155"/>
      <c r="E507" s="155" t="s">
        <v>59</v>
      </c>
      <c r="F507" s="155">
        <v>2</v>
      </c>
      <c r="G507" s="155"/>
      <c r="H507" s="162">
        <v>868.2</v>
      </c>
      <c r="I507" s="162"/>
      <c r="J507" s="162"/>
      <c r="K507" s="167">
        <v>31</v>
      </c>
      <c r="L507" s="162">
        <v>203949.5</v>
      </c>
      <c r="M507" s="107"/>
      <c r="N507" s="107"/>
      <c r="O507" s="107"/>
      <c r="P507" s="111">
        <f t="shared" si="33"/>
        <v>203949.5</v>
      </c>
      <c r="Q507" s="108"/>
      <c r="R507" s="116">
        <f t="shared" si="34"/>
        <v>234.91073485372033</v>
      </c>
      <c r="S507" s="117">
        <v>6731.14</v>
      </c>
      <c r="T507" s="182" t="s">
        <v>123</v>
      </c>
      <c r="U507" s="175"/>
      <c r="V507" s="123"/>
      <c r="W507" s="123"/>
    </row>
    <row r="508" spans="1:23" ht="21" customHeight="1" x14ac:dyDescent="0.25">
      <c r="A508" s="105" t="s">
        <v>1334</v>
      </c>
      <c r="B508" s="113" t="s">
        <v>545</v>
      </c>
      <c r="C508" s="155">
        <v>1958</v>
      </c>
      <c r="D508" s="155"/>
      <c r="E508" s="155" t="s">
        <v>59</v>
      </c>
      <c r="F508" s="155">
        <v>2</v>
      </c>
      <c r="G508" s="155"/>
      <c r="H508" s="162">
        <v>601.9</v>
      </c>
      <c r="I508" s="162"/>
      <c r="J508" s="162"/>
      <c r="K508" s="167">
        <v>27</v>
      </c>
      <c r="L508" s="162">
        <v>163896.25</v>
      </c>
      <c r="M508" s="107"/>
      <c r="N508" s="107"/>
      <c r="O508" s="107"/>
      <c r="P508" s="111">
        <f t="shared" si="33"/>
        <v>163896.25</v>
      </c>
      <c r="Q508" s="108"/>
      <c r="R508" s="116">
        <f t="shared" si="34"/>
        <v>272.29813922578501</v>
      </c>
      <c r="S508" s="117">
        <v>6731.14</v>
      </c>
      <c r="T508" s="182" t="s">
        <v>123</v>
      </c>
      <c r="U508" s="146"/>
      <c r="V508" s="123"/>
      <c r="W508" s="123"/>
    </row>
    <row r="509" spans="1:23" ht="21" customHeight="1" x14ac:dyDescent="0.25">
      <c r="A509" s="105" t="s">
        <v>1333</v>
      </c>
      <c r="B509" s="113" t="s">
        <v>546</v>
      </c>
      <c r="C509" s="155">
        <v>1850</v>
      </c>
      <c r="D509" s="155"/>
      <c r="E509" s="155" t="s">
        <v>59</v>
      </c>
      <c r="F509" s="155">
        <v>2</v>
      </c>
      <c r="G509" s="155"/>
      <c r="H509" s="162">
        <v>1631.8</v>
      </c>
      <c r="I509" s="162"/>
      <c r="J509" s="162"/>
      <c r="K509" s="167">
        <v>43</v>
      </c>
      <c r="L509" s="162">
        <v>329284.2</v>
      </c>
      <c r="M509" s="107"/>
      <c r="N509" s="107"/>
      <c r="O509" s="107"/>
      <c r="P509" s="111">
        <f t="shared" si="33"/>
        <v>329284.2</v>
      </c>
      <c r="Q509" s="108"/>
      <c r="R509" s="116">
        <f t="shared" si="34"/>
        <v>201.79200882461086</v>
      </c>
      <c r="S509" s="117">
        <v>6731.14</v>
      </c>
      <c r="T509" s="182" t="s">
        <v>123</v>
      </c>
      <c r="U509" s="175"/>
      <c r="V509" s="123"/>
      <c r="W509" s="123"/>
    </row>
    <row r="510" spans="1:23" ht="21" customHeight="1" x14ac:dyDescent="0.25">
      <c r="A510" s="105" t="s">
        <v>1332</v>
      </c>
      <c r="B510" s="113" t="s">
        <v>547</v>
      </c>
      <c r="C510" s="155">
        <v>1946</v>
      </c>
      <c r="D510" s="155"/>
      <c r="E510" s="155" t="s">
        <v>59</v>
      </c>
      <c r="F510" s="155">
        <v>2</v>
      </c>
      <c r="G510" s="155"/>
      <c r="H510" s="162">
        <v>397</v>
      </c>
      <c r="I510" s="155"/>
      <c r="J510" s="155"/>
      <c r="K510" s="167">
        <v>13</v>
      </c>
      <c r="L510" s="162">
        <v>685738.12</v>
      </c>
      <c r="M510" s="108"/>
      <c r="N510" s="108"/>
      <c r="O510" s="108"/>
      <c r="P510" s="111">
        <f t="shared" si="33"/>
        <v>685738.12</v>
      </c>
      <c r="Q510" s="108"/>
      <c r="R510" s="112">
        <f t="shared" si="34"/>
        <v>1727.3000503778337</v>
      </c>
      <c r="S510" s="120">
        <v>6731.14</v>
      </c>
      <c r="T510" s="182" t="s">
        <v>108</v>
      </c>
      <c r="U510" s="175"/>
      <c r="V510" s="123"/>
      <c r="W510" s="123"/>
    </row>
    <row r="511" spans="1:23" ht="21" customHeight="1" x14ac:dyDescent="0.25">
      <c r="A511" s="105" t="s">
        <v>1331</v>
      </c>
      <c r="B511" s="113" t="s">
        <v>548</v>
      </c>
      <c r="C511" s="155">
        <v>1950</v>
      </c>
      <c r="D511" s="155"/>
      <c r="E511" s="155" t="s">
        <v>59</v>
      </c>
      <c r="F511" s="155">
        <v>2</v>
      </c>
      <c r="G511" s="155"/>
      <c r="H511" s="162">
        <v>443.6</v>
      </c>
      <c r="I511" s="155"/>
      <c r="J511" s="155"/>
      <c r="K511" s="167">
        <v>35</v>
      </c>
      <c r="L511" s="162">
        <v>1171886.6599999999</v>
      </c>
      <c r="M511" s="108"/>
      <c r="N511" s="108"/>
      <c r="O511" s="108"/>
      <c r="P511" s="111">
        <f t="shared" si="33"/>
        <v>1171886.6599999999</v>
      </c>
      <c r="Q511" s="108"/>
      <c r="R511" s="112">
        <f t="shared" si="34"/>
        <v>2641.764337240757</v>
      </c>
      <c r="S511" s="120">
        <v>6731.14</v>
      </c>
      <c r="T511" s="182" t="s">
        <v>108</v>
      </c>
      <c r="U511" s="175"/>
      <c r="V511" s="123"/>
      <c r="W511" s="123"/>
    </row>
    <row r="512" spans="1:23" ht="21" customHeight="1" x14ac:dyDescent="0.25">
      <c r="A512" s="105" t="s">
        <v>1330</v>
      </c>
      <c r="B512" s="113" t="s">
        <v>549</v>
      </c>
      <c r="C512" s="155">
        <v>1957</v>
      </c>
      <c r="D512" s="155"/>
      <c r="E512" s="155" t="s">
        <v>59</v>
      </c>
      <c r="F512" s="155">
        <v>2</v>
      </c>
      <c r="G512" s="155"/>
      <c r="H512" s="162">
        <v>446.9</v>
      </c>
      <c r="I512" s="162"/>
      <c r="J512" s="162"/>
      <c r="K512" s="167">
        <v>20</v>
      </c>
      <c r="L512" s="162">
        <v>149740</v>
      </c>
      <c r="M512" s="107"/>
      <c r="N512" s="107"/>
      <c r="O512" s="107"/>
      <c r="P512" s="111">
        <f t="shared" si="33"/>
        <v>149740</v>
      </c>
      <c r="Q512" s="108"/>
      <c r="R512" s="116">
        <f t="shared" si="34"/>
        <v>335.06377265607523</v>
      </c>
      <c r="S512" s="117">
        <v>6731.14</v>
      </c>
      <c r="T512" s="182" t="s">
        <v>123</v>
      </c>
      <c r="U512" s="175"/>
      <c r="V512" s="123"/>
      <c r="W512" s="123"/>
    </row>
    <row r="513" spans="1:23" ht="21" customHeight="1" x14ac:dyDescent="0.25">
      <c r="A513" s="105" t="s">
        <v>1329</v>
      </c>
      <c r="B513" s="113" t="s">
        <v>550</v>
      </c>
      <c r="C513" s="155">
        <v>1959</v>
      </c>
      <c r="D513" s="155"/>
      <c r="E513" s="155" t="s">
        <v>59</v>
      </c>
      <c r="F513" s="155">
        <v>2</v>
      </c>
      <c r="G513" s="155"/>
      <c r="H513" s="162">
        <v>393.2</v>
      </c>
      <c r="I513" s="162"/>
      <c r="J513" s="162"/>
      <c r="K513" s="167">
        <v>17</v>
      </c>
      <c r="L513" s="162">
        <v>149743</v>
      </c>
      <c r="M513" s="107"/>
      <c r="N513" s="107"/>
      <c r="O513" s="107"/>
      <c r="P513" s="111">
        <f t="shared" si="33"/>
        <v>149743</v>
      </c>
      <c r="Q513" s="108"/>
      <c r="R513" s="116">
        <f t="shared" si="34"/>
        <v>380.83163784333675</v>
      </c>
      <c r="S513" s="210">
        <v>6731.14</v>
      </c>
      <c r="T513" s="182" t="s">
        <v>123</v>
      </c>
      <c r="U513" s="175"/>
      <c r="V513" s="123"/>
      <c r="W513" s="123"/>
    </row>
    <row r="514" spans="1:23" ht="21" customHeight="1" x14ac:dyDescent="0.25">
      <c r="A514" s="105" t="s">
        <v>1328</v>
      </c>
      <c r="B514" s="113" t="s">
        <v>551</v>
      </c>
      <c r="C514" s="155">
        <v>1960</v>
      </c>
      <c r="D514" s="155"/>
      <c r="E514" s="155" t="s">
        <v>59</v>
      </c>
      <c r="F514" s="155">
        <v>4</v>
      </c>
      <c r="G514" s="155"/>
      <c r="H514" s="155">
        <v>2547.86</v>
      </c>
      <c r="I514" s="155"/>
      <c r="J514" s="155"/>
      <c r="K514" s="167">
        <v>158</v>
      </c>
      <c r="L514" s="162">
        <v>2203553.25</v>
      </c>
      <c r="M514" s="121"/>
      <c r="N514" s="157"/>
      <c r="O514" s="121"/>
      <c r="P514" s="111">
        <f t="shared" si="33"/>
        <v>2203553.25</v>
      </c>
      <c r="Q514" s="121"/>
      <c r="R514" s="112">
        <f t="shared" si="34"/>
        <v>864.8643371299836</v>
      </c>
      <c r="S514" s="183">
        <v>6731.14</v>
      </c>
      <c r="T514" s="182" t="s">
        <v>108</v>
      </c>
      <c r="U514" s="175"/>
      <c r="V514" s="123"/>
      <c r="W514" s="123"/>
    </row>
    <row r="515" spans="1:23" ht="21" customHeight="1" x14ac:dyDescent="0.25">
      <c r="A515" s="105" t="s">
        <v>1327</v>
      </c>
      <c r="B515" s="113" t="s">
        <v>552</v>
      </c>
      <c r="C515" s="155">
        <v>1959</v>
      </c>
      <c r="D515" s="155"/>
      <c r="E515" s="155" t="s">
        <v>59</v>
      </c>
      <c r="F515" s="155">
        <v>3</v>
      </c>
      <c r="G515" s="155"/>
      <c r="H515" s="155">
        <v>1313.2</v>
      </c>
      <c r="I515" s="155"/>
      <c r="J515" s="155"/>
      <c r="K515" s="167">
        <v>40</v>
      </c>
      <c r="L515" s="162">
        <v>1269507.79</v>
      </c>
      <c r="M515" s="121"/>
      <c r="N515" s="157"/>
      <c r="O515" s="121"/>
      <c r="P515" s="111">
        <f t="shared" si="33"/>
        <v>1269507.79</v>
      </c>
      <c r="Q515" s="121"/>
      <c r="R515" s="112">
        <f t="shared" si="34"/>
        <v>966.72844197380448</v>
      </c>
      <c r="S515" s="183">
        <v>6731.14</v>
      </c>
      <c r="T515" s="182" t="s">
        <v>108</v>
      </c>
      <c r="U515" s="175"/>
      <c r="V515" s="123"/>
      <c r="W515" s="123"/>
    </row>
    <row r="516" spans="1:23" ht="21" customHeight="1" x14ac:dyDescent="0.25">
      <c r="A516" s="105" t="s">
        <v>1326</v>
      </c>
      <c r="B516" s="113" t="s">
        <v>553</v>
      </c>
      <c r="C516" s="155">
        <v>1956</v>
      </c>
      <c r="D516" s="155"/>
      <c r="E516" s="155" t="s">
        <v>59</v>
      </c>
      <c r="F516" s="155">
        <v>3</v>
      </c>
      <c r="G516" s="155"/>
      <c r="H516" s="155">
        <v>947.9</v>
      </c>
      <c r="I516" s="155"/>
      <c r="J516" s="155"/>
      <c r="K516" s="167">
        <v>37</v>
      </c>
      <c r="L516" s="162">
        <v>1000313.14</v>
      </c>
      <c r="M516" s="121"/>
      <c r="N516" s="157"/>
      <c r="O516" s="121"/>
      <c r="P516" s="111">
        <f t="shared" si="33"/>
        <v>1000313.14</v>
      </c>
      <c r="Q516" s="121"/>
      <c r="R516" s="112">
        <f t="shared" si="34"/>
        <v>1055.2939550585504</v>
      </c>
      <c r="S516" s="183">
        <v>6731.14</v>
      </c>
      <c r="T516" s="182" t="s">
        <v>108</v>
      </c>
      <c r="U516" s="175"/>
      <c r="V516" s="123"/>
      <c r="W516" s="123"/>
    </row>
    <row r="517" spans="1:23" ht="21" customHeight="1" x14ac:dyDescent="0.25">
      <c r="A517" s="105" t="s">
        <v>1325</v>
      </c>
      <c r="B517" s="113" t="s">
        <v>554</v>
      </c>
      <c r="C517" s="155">
        <v>1957</v>
      </c>
      <c r="D517" s="155"/>
      <c r="E517" s="155" t="s">
        <v>59</v>
      </c>
      <c r="F517" s="155">
        <v>3</v>
      </c>
      <c r="G517" s="155"/>
      <c r="H517" s="155">
        <v>1176.4000000000001</v>
      </c>
      <c r="I517" s="155"/>
      <c r="J517" s="155"/>
      <c r="K517" s="167">
        <v>37</v>
      </c>
      <c r="L517" s="162">
        <v>1090816.25</v>
      </c>
      <c r="M517" s="121"/>
      <c r="N517" s="157"/>
      <c r="O517" s="121"/>
      <c r="P517" s="111">
        <f t="shared" si="33"/>
        <v>1090816.25</v>
      </c>
      <c r="Q517" s="121"/>
      <c r="R517" s="112">
        <f t="shared" si="34"/>
        <v>927.24944746684798</v>
      </c>
      <c r="S517" s="183">
        <v>6731.14</v>
      </c>
      <c r="T517" s="182" t="s">
        <v>108</v>
      </c>
      <c r="U517" s="175"/>
      <c r="V517" s="123"/>
      <c r="W517" s="123"/>
    </row>
    <row r="518" spans="1:23" ht="21" customHeight="1" x14ac:dyDescent="0.25">
      <c r="A518" s="105" t="s">
        <v>1324</v>
      </c>
      <c r="B518" s="113" t="s">
        <v>555</v>
      </c>
      <c r="C518" s="155">
        <v>1988</v>
      </c>
      <c r="D518" s="155"/>
      <c r="E518" s="155" t="s">
        <v>76</v>
      </c>
      <c r="F518" s="155">
        <v>9</v>
      </c>
      <c r="G518" s="155"/>
      <c r="H518" s="155">
        <v>6453.5</v>
      </c>
      <c r="I518" s="155"/>
      <c r="J518" s="155"/>
      <c r="K518" s="167">
        <v>301</v>
      </c>
      <c r="L518" s="162">
        <v>1182403.6599999999</v>
      </c>
      <c r="M518" s="121"/>
      <c r="N518" s="157"/>
      <c r="O518" s="121"/>
      <c r="P518" s="111">
        <f t="shared" si="33"/>
        <v>1182403.6599999999</v>
      </c>
      <c r="Q518" s="121"/>
      <c r="R518" s="112">
        <f t="shared" si="34"/>
        <v>183.21897574959323</v>
      </c>
      <c r="S518" s="183">
        <v>6731.14</v>
      </c>
      <c r="T518" s="182" t="s">
        <v>108</v>
      </c>
      <c r="U518" s="175"/>
      <c r="V518" s="123"/>
      <c r="W518" s="123"/>
    </row>
    <row r="519" spans="1:23" ht="21" customHeight="1" x14ac:dyDescent="0.25">
      <c r="A519" s="105" t="s">
        <v>1323</v>
      </c>
      <c r="B519" s="113" t="s">
        <v>556</v>
      </c>
      <c r="C519" s="155">
        <v>1966</v>
      </c>
      <c r="D519" s="155"/>
      <c r="E519" s="155" t="s">
        <v>59</v>
      </c>
      <c r="F519" s="155">
        <v>5</v>
      </c>
      <c r="G519" s="155"/>
      <c r="H519" s="155">
        <v>3104.1</v>
      </c>
      <c r="I519" s="155"/>
      <c r="J519" s="155"/>
      <c r="K519" s="167">
        <v>121</v>
      </c>
      <c r="L519" s="162">
        <v>921287.12</v>
      </c>
      <c r="M519" s="121"/>
      <c r="N519" s="157"/>
      <c r="O519" s="121"/>
      <c r="P519" s="111">
        <f t="shared" si="33"/>
        <v>921287.12</v>
      </c>
      <c r="Q519" s="121"/>
      <c r="R519" s="112">
        <f t="shared" si="34"/>
        <v>296.79685577139912</v>
      </c>
      <c r="S519" s="183">
        <v>6731.14</v>
      </c>
      <c r="T519" s="182" t="s">
        <v>108</v>
      </c>
      <c r="U519" s="175"/>
      <c r="V519" s="123"/>
      <c r="W519" s="123"/>
    </row>
    <row r="520" spans="1:23" ht="21" customHeight="1" x14ac:dyDescent="0.25">
      <c r="A520" s="105" t="s">
        <v>1322</v>
      </c>
      <c r="B520" s="113" t="s">
        <v>557</v>
      </c>
      <c r="C520" s="155">
        <v>1990</v>
      </c>
      <c r="D520" s="155"/>
      <c r="E520" s="155" t="s">
        <v>76</v>
      </c>
      <c r="F520" s="155">
        <v>9</v>
      </c>
      <c r="G520" s="155"/>
      <c r="H520" s="162">
        <v>7729.1</v>
      </c>
      <c r="I520" s="162"/>
      <c r="J520" s="162"/>
      <c r="K520" s="167">
        <v>368</v>
      </c>
      <c r="L520" s="162">
        <v>1680483.5</v>
      </c>
      <c r="M520" s="188"/>
      <c r="N520" s="188"/>
      <c r="O520" s="188"/>
      <c r="P520" s="111">
        <f t="shared" si="33"/>
        <v>1680483.5</v>
      </c>
      <c r="Q520" s="121"/>
      <c r="R520" s="116">
        <f t="shared" si="34"/>
        <v>217.42292116805319</v>
      </c>
      <c r="S520" s="210">
        <v>6731.14</v>
      </c>
      <c r="T520" s="182" t="s">
        <v>123</v>
      </c>
      <c r="U520" s="175"/>
      <c r="V520" s="123"/>
      <c r="W520" s="123"/>
    </row>
    <row r="521" spans="1:23" ht="21" customHeight="1" x14ac:dyDescent="0.25">
      <c r="A521" s="105" t="s">
        <v>1321</v>
      </c>
      <c r="B521" s="113" t="s">
        <v>558</v>
      </c>
      <c r="C521" s="155">
        <v>1957</v>
      </c>
      <c r="D521" s="155"/>
      <c r="E521" s="155" t="s">
        <v>59</v>
      </c>
      <c r="F521" s="155">
        <v>2</v>
      </c>
      <c r="G521" s="155"/>
      <c r="H521" s="162">
        <v>444</v>
      </c>
      <c r="I521" s="162"/>
      <c r="J521" s="162"/>
      <c r="K521" s="167">
        <v>21</v>
      </c>
      <c r="L521" s="162">
        <v>149919.44</v>
      </c>
      <c r="M521" s="188"/>
      <c r="N521" s="188"/>
      <c r="O521" s="188"/>
      <c r="P521" s="111">
        <f t="shared" si="33"/>
        <v>149919.44</v>
      </c>
      <c r="Q521" s="121"/>
      <c r="R521" s="116">
        <f t="shared" si="34"/>
        <v>337.65639639639642</v>
      </c>
      <c r="S521" s="210">
        <v>6731.14</v>
      </c>
      <c r="T521" s="182" t="s">
        <v>123</v>
      </c>
      <c r="U521" s="175"/>
      <c r="V521" s="123"/>
      <c r="W521" s="123"/>
    </row>
    <row r="522" spans="1:23" ht="21" customHeight="1" x14ac:dyDescent="0.25">
      <c r="A522" s="105" t="s">
        <v>1320</v>
      </c>
      <c r="B522" s="113" t="s">
        <v>559</v>
      </c>
      <c r="C522" s="155">
        <v>1953</v>
      </c>
      <c r="D522" s="155"/>
      <c r="E522" s="155" t="s">
        <v>59</v>
      </c>
      <c r="F522" s="155">
        <v>2</v>
      </c>
      <c r="G522" s="155"/>
      <c r="H522" s="162">
        <v>386.4</v>
      </c>
      <c r="I522" s="162"/>
      <c r="J522" s="162"/>
      <c r="K522" s="167">
        <v>21</v>
      </c>
      <c r="L522" s="162">
        <v>207642.9</v>
      </c>
      <c r="M522" s="188"/>
      <c r="N522" s="188"/>
      <c r="O522" s="188"/>
      <c r="P522" s="111">
        <f t="shared" si="33"/>
        <v>207642.9</v>
      </c>
      <c r="Q522" s="121"/>
      <c r="R522" s="116">
        <f t="shared" si="34"/>
        <v>537.37810559006209</v>
      </c>
      <c r="S522" s="210">
        <v>6731.14</v>
      </c>
      <c r="T522" s="182" t="s">
        <v>123</v>
      </c>
      <c r="U522" s="175"/>
      <c r="V522" s="123"/>
      <c r="W522" s="123"/>
    </row>
    <row r="523" spans="1:23" ht="21" customHeight="1" x14ac:dyDescent="0.25">
      <c r="A523" s="105" t="s">
        <v>1319</v>
      </c>
      <c r="B523" s="113" t="s">
        <v>560</v>
      </c>
      <c r="C523" s="155">
        <v>1971</v>
      </c>
      <c r="D523" s="155"/>
      <c r="E523" s="155" t="s">
        <v>59</v>
      </c>
      <c r="F523" s="155">
        <v>2</v>
      </c>
      <c r="G523" s="155"/>
      <c r="H523" s="162">
        <v>710.8</v>
      </c>
      <c r="I523" s="162"/>
      <c r="J523" s="162"/>
      <c r="K523" s="167">
        <v>26</v>
      </c>
      <c r="L523" s="162">
        <v>150433.66</v>
      </c>
      <c r="M523" s="188"/>
      <c r="N523" s="188"/>
      <c r="O523" s="188"/>
      <c r="P523" s="111">
        <f t="shared" si="33"/>
        <v>150433.66</v>
      </c>
      <c r="Q523" s="121"/>
      <c r="R523" s="116">
        <f t="shared" si="34"/>
        <v>211.63992684299382</v>
      </c>
      <c r="S523" s="210">
        <v>6731.14</v>
      </c>
      <c r="T523" s="182" t="s">
        <v>123</v>
      </c>
      <c r="U523" s="175"/>
      <c r="V523" s="123"/>
      <c r="W523" s="123"/>
    </row>
    <row r="524" spans="1:23" ht="21" customHeight="1" x14ac:dyDescent="0.25">
      <c r="A524" s="105" t="s">
        <v>1318</v>
      </c>
      <c r="B524" s="113" t="s">
        <v>561</v>
      </c>
      <c r="C524" s="155">
        <v>2011</v>
      </c>
      <c r="D524" s="155"/>
      <c r="E524" s="155" t="s">
        <v>59</v>
      </c>
      <c r="F524" s="155">
        <v>5</v>
      </c>
      <c r="G524" s="155"/>
      <c r="H524" s="155">
        <v>4757.8</v>
      </c>
      <c r="I524" s="155"/>
      <c r="J524" s="155"/>
      <c r="K524" s="167">
        <v>107</v>
      </c>
      <c r="L524" s="162">
        <v>1922081.6</v>
      </c>
      <c r="M524" s="121"/>
      <c r="N524" s="157"/>
      <c r="O524" s="121"/>
      <c r="P524" s="111">
        <f t="shared" si="33"/>
        <v>1922081.6</v>
      </c>
      <c r="Q524" s="121"/>
      <c r="R524" s="112">
        <f t="shared" si="34"/>
        <v>403.98537139013831</v>
      </c>
      <c r="S524" s="183">
        <v>6731.14</v>
      </c>
      <c r="T524" s="182" t="s">
        <v>108</v>
      </c>
      <c r="U524" s="175"/>
      <c r="V524" s="123"/>
      <c r="W524" s="123"/>
    </row>
    <row r="525" spans="1:23" ht="21" customHeight="1" x14ac:dyDescent="0.25">
      <c r="A525" s="105" t="s">
        <v>1317</v>
      </c>
      <c r="B525" s="113" t="s">
        <v>562</v>
      </c>
      <c r="C525" s="155">
        <v>1958</v>
      </c>
      <c r="D525" s="155"/>
      <c r="E525" s="155" t="s">
        <v>59</v>
      </c>
      <c r="F525" s="155">
        <v>2</v>
      </c>
      <c r="G525" s="155"/>
      <c r="H525" s="155">
        <v>185.4</v>
      </c>
      <c r="I525" s="155"/>
      <c r="J525" s="155"/>
      <c r="K525" s="167">
        <v>15</v>
      </c>
      <c r="L525" s="162">
        <v>275219.06</v>
      </c>
      <c r="M525" s="121"/>
      <c r="N525" s="157"/>
      <c r="O525" s="121"/>
      <c r="P525" s="111">
        <f t="shared" si="33"/>
        <v>275219.06</v>
      </c>
      <c r="Q525" s="121"/>
      <c r="R525" s="112">
        <f t="shared" si="34"/>
        <v>1484.4609492988134</v>
      </c>
      <c r="S525" s="183">
        <v>6731.14</v>
      </c>
      <c r="T525" s="182" t="s">
        <v>108</v>
      </c>
      <c r="U525" s="175"/>
      <c r="V525" s="123"/>
      <c r="W525" s="123"/>
    </row>
    <row r="526" spans="1:23" ht="21" customHeight="1" x14ac:dyDescent="0.25">
      <c r="A526" s="105" t="s">
        <v>1316</v>
      </c>
      <c r="B526" s="113" t="s">
        <v>563</v>
      </c>
      <c r="C526" s="155">
        <v>1960</v>
      </c>
      <c r="D526" s="155"/>
      <c r="E526" s="155" t="s">
        <v>59</v>
      </c>
      <c r="F526" s="155">
        <v>2</v>
      </c>
      <c r="G526" s="155"/>
      <c r="H526" s="155">
        <v>302.39999999999998</v>
      </c>
      <c r="I526" s="155"/>
      <c r="J526" s="155"/>
      <c r="K526" s="167" t="s">
        <v>728</v>
      </c>
      <c r="L526" s="162">
        <v>155280</v>
      </c>
      <c r="M526" s="121"/>
      <c r="N526" s="157"/>
      <c r="O526" s="121"/>
      <c r="P526" s="111">
        <f t="shared" si="33"/>
        <v>155280</v>
      </c>
      <c r="Q526" s="121"/>
      <c r="R526" s="112">
        <f t="shared" si="34"/>
        <v>513.49206349206349</v>
      </c>
      <c r="S526" s="183">
        <v>6731.14</v>
      </c>
      <c r="T526" s="182" t="s">
        <v>108</v>
      </c>
      <c r="U526" s="175"/>
      <c r="V526" s="123"/>
      <c r="W526" s="123"/>
    </row>
    <row r="527" spans="1:23" ht="21" customHeight="1" x14ac:dyDescent="0.25">
      <c r="A527" s="105" t="s">
        <v>1315</v>
      </c>
      <c r="B527" s="113" t="s">
        <v>564</v>
      </c>
      <c r="C527" s="155">
        <v>1967</v>
      </c>
      <c r="D527" s="155"/>
      <c r="E527" s="155" t="s">
        <v>59</v>
      </c>
      <c r="F527" s="155">
        <v>5</v>
      </c>
      <c r="G527" s="155"/>
      <c r="H527" s="155">
        <v>1477.45</v>
      </c>
      <c r="I527" s="155"/>
      <c r="J527" s="155"/>
      <c r="K527" s="167">
        <v>96</v>
      </c>
      <c r="L527" s="162">
        <v>497175.3</v>
      </c>
      <c r="M527" s="121"/>
      <c r="N527" s="157"/>
      <c r="O527" s="121"/>
      <c r="P527" s="111">
        <f t="shared" si="33"/>
        <v>497175.3</v>
      </c>
      <c r="Q527" s="121"/>
      <c r="R527" s="112">
        <f t="shared" si="34"/>
        <v>336.50905275982262</v>
      </c>
      <c r="S527" s="183">
        <v>6731.14</v>
      </c>
      <c r="T527" s="182" t="s">
        <v>108</v>
      </c>
      <c r="U527" s="175"/>
      <c r="V527" s="123"/>
      <c r="W527" s="123"/>
    </row>
    <row r="528" spans="1:23" ht="21" customHeight="1" x14ac:dyDescent="0.25">
      <c r="A528" s="105" t="s">
        <v>1314</v>
      </c>
      <c r="B528" s="113" t="s">
        <v>565</v>
      </c>
      <c r="C528" s="155">
        <v>1951</v>
      </c>
      <c r="D528" s="155"/>
      <c r="E528" s="155" t="s">
        <v>59</v>
      </c>
      <c r="F528" s="155">
        <v>2</v>
      </c>
      <c r="G528" s="155"/>
      <c r="H528" s="155">
        <v>418.5</v>
      </c>
      <c r="I528" s="155"/>
      <c r="J528" s="155"/>
      <c r="K528" s="167">
        <v>17</v>
      </c>
      <c r="L528" s="162">
        <v>470330.45</v>
      </c>
      <c r="M528" s="121"/>
      <c r="N528" s="157"/>
      <c r="O528" s="121"/>
      <c r="P528" s="111">
        <f t="shared" si="33"/>
        <v>470330.45</v>
      </c>
      <c r="Q528" s="121"/>
      <c r="R528" s="112">
        <f t="shared" si="34"/>
        <v>1123.8481481481481</v>
      </c>
      <c r="S528" s="183">
        <v>6731.14</v>
      </c>
      <c r="T528" s="182" t="s">
        <v>108</v>
      </c>
      <c r="U528" s="175"/>
      <c r="V528" s="123"/>
      <c r="W528" s="123"/>
    </row>
    <row r="529" spans="1:23" ht="21" customHeight="1" x14ac:dyDescent="0.25">
      <c r="A529" s="105" t="s">
        <v>1313</v>
      </c>
      <c r="B529" s="113" t="s">
        <v>566</v>
      </c>
      <c r="C529" s="155">
        <v>1952</v>
      </c>
      <c r="D529" s="155"/>
      <c r="E529" s="155" t="s">
        <v>59</v>
      </c>
      <c r="F529" s="155">
        <v>4</v>
      </c>
      <c r="G529" s="155"/>
      <c r="H529" s="155">
        <v>2389.8000000000002</v>
      </c>
      <c r="I529" s="155"/>
      <c r="J529" s="155"/>
      <c r="K529" s="167">
        <v>50</v>
      </c>
      <c r="L529" s="162">
        <v>2381355.5099999998</v>
      </c>
      <c r="M529" s="121"/>
      <c r="N529" s="157"/>
      <c r="O529" s="121"/>
      <c r="P529" s="111">
        <f t="shared" si="33"/>
        <v>2381355.5099999998</v>
      </c>
      <c r="Q529" s="121"/>
      <c r="R529" s="112">
        <f t="shared" si="34"/>
        <v>996.46644489078562</v>
      </c>
      <c r="S529" s="183">
        <v>6731.14</v>
      </c>
      <c r="T529" s="182" t="s">
        <v>108</v>
      </c>
      <c r="U529" s="175"/>
      <c r="V529" s="123"/>
      <c r="W529" s="123"/>
    </row>
    <row r="530" spans="1:23" ht="21" customHeight="1" x14ac:dyDescent="0.25">
      <c r="A530" s="105" t="s">
        <v>1312</v>
      </c>
      <c r="B530" s="113" t="s">
        <v>567</v>
      </c>
      <c r="C530" s="155">
        <v>1956</v>
      </c>
      <c r="D530" s="155"/>
      <c r="E530" s="155" t="s">
        <v>59</v>
      </c>
      <c r="F530" s="155">
        <v>3</v>
      </c>
      <c r="G530" s="155"/>
      <c r="H530" s="155">
        <v>1189.3800000000001</v>
      </c>
      <c r="I530" s="155"/>
      <c r="J530" s="155"/>
      <c r="K530" s="167">
        <v>38</v>
      </c>
      <c r="L530" s="162">
        <v>986808.17</v>
      </c>
      <c r="M530" s="121"/>
      <c r="N530" s="157"/>
      <c r="O530" s="121"/>
      <c r="P530" s="111">
        <f t="shared" si="33"/>
        <v>986808.17</v>
      </c>
      <c r="Q530" s="121"/>
      <c r="R530" s="112">
        <f t="shared" si="34"/>
        <v>829.68283475424164</v>
      </c>
      <c r="S530" s="183">
        <v>6731.14</v>
      </c>
      <c r="T530" s="182" t="s">
        <v>108</v>
      </c>
      <c r="U530" s="175"/>
      <c r="V530" s="123"/>
      <c r="W530" s="123"/>
    </row>
    <row r="531" spans="1:23" ht="21" customHeight="1" x14ac:dyDescent="0.25">
      <c r="A531" s="105" t="s">
        <v>1311</v>
      </c>
      <c r="B531" s="113" t="s">
        <v>568</v>
      </c>
      <c r="C531" s="155">
        <v>1954</v>
      </c>
      <c r="D531" s="155"/>
      <c r="E531" s="155" t="s">
        <v>59</v>
      </c>
      <c r="F531" s="155">
        <v>4</v>
      </c>
      <c r="G531" s="155"/>
      <c r="H531" s="155">
        <v>2310.8000000000002</v>
      </c>
      <c r="I531" s="155"/>
      <c r="J531" s="155"/>
      <c r="K531" s="167">
        <v>74</v>
      </c>
      <c r="L531" s="162">
        <v>2331308.41</v>
      </c>
      <c r="M531" s="121"/>
      <c r="N531" s="157"/>
      <c r="O531" s="121"/>
      <c r="P531" s="111">
        <f t="shared" si="33"/>
        <v>2331308.41</v>
      </c>
      <c r="Q531" s="121"/>
      <c r="R531" s="112">
        <f t="shared" si="34"/>
        <v>1008.8750259650337</v>
      </c>
      <c r="S531" s="183">
        <v>6731.14</v>
      </c>
      <c r="T531" s="182" t="s">
        <v>108</v>
      </c>
      <c r="U531" s="175"/>
      <c r="V531" s="123"/>
      <c r="W531" s="123"/>
    </row>
    <row r="532" spans="1:23" ht="21" customHeight="1" x14ac:dyDescent="0.25">
      <c r="A532" s="105" t="s">
        <v>1310</v>
      </c>
      <c r="B532" s="113" t="s">
        <v>569</v>
      </c>
      <c r="C532" s="155">
        <v>1960</v>
      </c>
      <c r="D532" s="155"/>
      <c r="E532" s="155" t="s">
        <v>59</v>
      </c>
      <c r="F532" s="155">
        <v>5</v>
      </c>
      <c r="G532" s="155"/>
      <c r="H532" s="155">
        <v>7346.3</v>
      </c>
      <c r="I532" s="155"/>
      <c r="J532" s="155"/>
      <c r="K532" s="167">
        <v>218</v>
      </c>
      <c r="L532" s="162">
        <v>3748727.23</v>
      </c>
      <c r="M532" s="121"/>
      <c r="N532" s="157"/>
      <c r="O532" s="121"/>
      <c r="P532" s="111">
        <f t="shared" si="33"/>
        <v>3748727.23</v>
      </c>
      <c r="Q532" s="121"/>
      <c r="R532" s="112">
        <f t="shared" si="34"/>
        <v>510.28779521663967</v>
      </c>
      <c r="S532" s="183">
        <v>6731.14</v>
      </c>
      <c r="T532" s="182" t="s">
        <v>108</v>
      </c>
      <c r="U532" s="175"/>
      <c r="V532" s="123"/>
      <c r="W532" s="123"/>
    </row>
    <row r="533" spans="1:23" ht="21" customHeight="1" x14ac:dyDescent="0.25">
      <c r="A533" s="105" t="s">
        <v>1309</v>
      </c>
      <c r="B533" s="113" t="s">
        <v>570</v>
      </c>
      <c r="C533" s="155">
        <v>1961</v>
      </c>
      <c r="D533" s="155"/>
      <c r="E533" s="155" t="s">
        <v>59</v>
      </c>
      <c r="F533" s="155">
        <v>4</v>
      </c>
      <c r="G533" s="155"/>
      <c r="H533" s="155">
        <v>5206.83</v>
      </c>
      <c r="I533" s="155"/>
      <c r="J533" s="155"/>
      <c r="K533" s="167">
        <v>136</v>
      </c>
      <c r="L533" s="162">
        <v>2574438.65</v>
      </c>
      <c r="M533" s="121"/>
      <c r="N533" s="157"/>
      <c r="O533" s="121"/>
      <c r="P533" s="111">
        <f t="shared" si="33"/>
        <v>2574438.65</v>
      </c>
      <c r="Q533" s="121"/>
      <c r="R533" s="112">
        <f t="shared" si="34"/>
        <v>494.43493449949392</v>
      </c>
      <c r="S533" s="183">
        <v>6731.14</v>
      </c>
      <c r="T533" s="182" t="s">
        <v>108</v>
      </c>
      <c r="U533" s="175"/>
      <c r="V533" s="123"/>
      <c r="W533" s="123"/>
    </row>
    <row r="534" spans="1:23" ht="21" customHeight="1" x14ac:dyDescent="0.25">
      <c r="A534" s="105" t="s">
        <v>1308</v>
      </c>
      <c r="B534" s="113" t="s">
        <v>571</v>
      </c>
      <c r="C534" s="155">
        <v>1961</v>
      </c>
      <c r="D534" s="155"/>
      <c r="E534" s="155" t="s">
        <v>59</v>
      </c>
      <c r="F534" s="155">
        <v>4</v>
      </c>
      <c r="G534" s="155"/>
      <c r="H534" s="155">
        <v>2934.1</v>
      </c>
      <c r="I534" s="155"/>
      <c r="J534" s="155"/>
      <c r="K534" s="167">
        <v>110</v>
      </c>
      <c r="L534" s="162">
        <v>1410293.52</v>
      </c>
      <c r="M534" s="121"/>
      <c r="N534" s="157"/>
      <c r="O534" s="121"/>
      <c r="P534" s="111">
        <f t="shared" si="33"/>
        <v>1410293.52</v>
      </c>
      <c r="Q534" s="121"/>
      <c r="R534" s="112">
        <f t="shared" si="34"/>
        <v>480.65625575133777</v>
      </c>
      <c r="S534" s="183">
        <v>6731.14</v>
      </c>
      <c r="T534" s="182" t="s">
        <v>108</v>
      </c>
      <c r="U534" s="175"/>
      <c r="V534" s="123"/>
      <c r="W534" s="123"/>
    </row>
    <row r="535" spans="1:23" ht="21" customHeight="1" x14ac:dyDescent="0.25">
      <c r="A535" s="105" t="s">
        <v>1307</v>
      </c>
      <c r="B535" s="113" t="s">
        <v>572</v>
      </c>
      <c r="C535" s="155">
        <v>1957</v>
      </c>
      <c r="D535" s="155"/>
      <c r="E535" s="155" t="s">
        <v>59</v>
      </c>
      <c r="F535" s="155">
        <v>2</v>
      </c>
      <c r="G535" s="155"/>
      <c r="H535" s="162">
        <v>458</v>
      </c>
      <c r="I535" s="155"/>
      <c r="J535" s="155"/>
      <c r="K535" s="167">
        <v>43</v>
      </c>
      <c r="L535" s="162">
        <v>641366.5</v>
      </c>
      <c r="M535" s="121"/>
      <c r="N535" s="157"/>
      <c r="O535" s="121"/>
      <c r="P535" s="111">
        <f t="shared" si="33"/>
        <v>641366.5</v>
      </c>
      <c r="Q535" s="121"/>
      <c r="R535" s="112">
        <f t="shared" si="34"/>
        <v>1400.3635371179039</v>
      </c>
      <c r="S535" s="183">
        <v>6731.14</v>
      </c>
      <c r="T535" s="182" t="s">
        <v>108</v>
      </c>
      <c r="U535" s="175"/>
      <c r="V535" s="123"/>
      <c r="W535" s="123"/>
    </row>
    <row r="536" spans="1:23" ht="21" customHeight="1" x14ac:dyDescent="0.25">
      <c r="A536" s="105" t="s">
        <v>1306</v>
      </c>
      <c r="B536" s="113" t="s">
        <v>573</v>
      </c>
      <c r="C536" s="155">
        <v>1954</v>
      </c>
      <c r="D536" s="155"/>
      <c r="E536" s="155" t="s">
        <v>59</v>
      </c>
      <c r="F536" s="155">
        <v>2</v>
      </c>
      <c r="G536" s="155"/>
      <c r="H536" s="155">
        <v>436.01</v>
      </c>
      <c r="I536" s="155"/>
      <c r="J536" s="155"/>
      <c r="K536" s="167">
        <v>11</v>
      </c>
      <c r="L536" s="162">
        <v>807328.86</v>
      </c>
      <c r="M536" s="121"/>
      <c r="N536" s="157"/>
      <c r="O536" s="121"/>
      <c r="P536" s="111">
        <f t="shared" si="33"/>
        <v>807328.86</v>
      </c>
      <c r="Q536" s="121"/>
      <c r="R536" s="112">
        <f t="shared" si="34"/>
        <v>1851.6292286874154</v>
      </c>
      <c r="S536" s="183">
        <v>6731.14</v>
      </c>
      <c r="T536" s="182" t="s">
        <v>108</v>
      </c>
      <c r="U536" s="175"/>
      <c r="V536" s="123"/>
      <c r="W536" s="123"/>
    </row>
    <row r="537" spans="1:23" ht="21" customHeight="1" x14ac:dyDescent="0.25">
      <c r="A537" s="105" t="s">
        <v>1305</v>
      </c>
      <c r="B537" s="113" t="s">
        <v>574</v>
      </c>
      <c r="C537" s="155">
        <v>1953</v>
      </c>
      <c r="D537" s="155"/>
      <c r="E537" s="155" t="s">
        <v>59</v>
      </c>
      <c r="F537" s="155">
        <v>2</v>
      </c>
      <c r="G537" s="155"/>
      <c r="H537" s="155">
        <v>880.69</v>
      </c>
      <c r="I537" s="155"/>
      <c r="J537" s="155"/>
      <c r="K537" s="167">
        <v>42</v>
      </c>
      <c r="L537" s="162">
        <v>956376.29</v>
      </c>
      <c r="M537" s="121"/>
      <c r="N537" s="157"/>
      <c r="O537" s="121"/>
      <c r="P537" s="111">
        <f t="shared" si="33"/>
        <v>956376.29</v>
      </c>
      <c r="Q537" s="121"/>
      <c r="R537" s="112">
        <f t="shared" si="34"/>
        <v>1085.9397631402651</v>
      </c>
      <c r="S537" s="183">
        <v>6731.14</v>
      </c>
      <c r="T537" s="182" t="s">
        <v>108</v>
      </c>
      <c r="U537" s="175"/>
      <c r="V537" s="123"/>
      <c r="W537" s="123"/>
    </row>
    <row r="538" spans="1:23" ht="21" customHeight="1" x14ac:dyDescent="0.25">
      <c r="A538" s="105" t="s">
        <v>1304</v>
      </c>
      <c r="B538" s="113" t="s">
        <v>575</v>
      </c>
      <c r="C538" s="155">
        <v>1952</v>
      </c>
      <c r="D538" s="155"/>
      <c r="E538" s="155" t="s">
        <v>59</v>
      </c>
      <c r="F538" s="155">
        <v>2</v>
      </c>
      <c r="G538" s="155"/>
      <c r="H538" s="155">
        <v>857.3</v>
      </c>
      <c r="I538" s="155"/>
      <c r="J538" s="155"/>
      <c r="K538" s="167">
        <v>44</v>
      </c>
      <c r="L538" s="162">
        <v>1653390.04</v>
      </c>
      <c r="M538" s="121"/>
      <c r="N538" s="157"/>
      <c r="O538" s="121"/>
      <c r="P538" s="111">
        <f t="shared" si="33"/>
        <v>1653390.04</v>
      </c>
      <c r="Q538" s="121"/>
      <c r="R538" s="112">
        <f t="shared" si="34"/>
        <v>1928.6014697305495</v>
      </c>
      <c r="S538" s="183">
        <v>6731.14</v>
      </c>
      <c r="T538" s="182" t="s">
        <v>108</v>
      </c>
      <c r="U538" s="175"/>
      <c r="V538" s="123"/>
      <c r="W538" s="123"/>
    </row>
    <row r="539" spans="1:23" ht="21" customHeight="1" x14ac:dyDescent="0.25">
      <c r="A539" s="105" t="s">
        <v>1303</v>
      </c>
      <c r="B539" s="113" t="s">
        <v>576</v>
      </c>
      <c r="C539" s="155">
        <v>1958</v>
      </c>
      <c r="D539" s="155"/>
      <c r="E539" s="155" t="s">
        <v>59</v>
      </c>
      <c r="F539" s="155">
        <v>2</v>
      </c>
      <c r="G539" s="155"/>
      <c r="H539" s="155">
        <v>458.8</v>
      </c>
      <c r="I539" s="155"/>
      <c r="J539" s="155"/>
      <c r="K539" s="167">
        <v>18</v>
      </c>
      <c r="L539" s="162">
        <v>572450.65</v>
      </c>
      <c r="M539" s="121"/>
      <c r="N539" s="157"/>
      <c r="O539" s="121"/>
      <c r="P539" s="111">
        <f t="shared" si="33"/>
        <v>572450.65</v>
      </c>
      <c r="Q539" s="121"/>
      <c r="R539" s="112">
        <f t="shared" si="34"/>
        <v>1247.7128378378379</v>
      </c>
      <c r="S539" s="183">
        <v>6731.14</v>
      </c>
      <c r="T539" s="182" t="s">
        <v>108</v>
      </c>
      <c r="U539" s="175"/>
      <c r="V539" s="123"/>
      <c r="W539" s="123"/>
    </row>
    <row r="540" spans="1:23" ht="21" customHeight="1" x14ac:dyDescent="0.25">
      <c r="A540" s="105" t="s">
        <v>1302</v>
      </c>
      <c r="B540" s="113" t="s">
        <v>577</v>
      </c>
      <c r="C540" s="155">
        <v>1949</v>
      </c>
      <c r="D540" s="155"/>
      <c r="E540" s="155" t="s">
        <v>59</v>
      </c>
      <c r="F540" s="155">
        <v>2</v>
      </c>
      <c r="G540" s="155"/>
      <c r="H540" s="162">
        <v>236</v>
      </c>
      <c r="I540" s="162"/>
      <c r="J540" s="162"/>
      <c r="K540" s="167">
        <v>17</v>
      </c>
      <c r="L540" s="162">
        <v>149743</v>
      </c>
      <c r="M540" s="188"/>
      <c r="N540" s="188"/>
      <c r="O540" s="188"/>
      <c r="P540" s="111">
        <f t="shared" si="33"/>
        <v>149743</v>
      </c>
      <c r="Q540" s="121"/>
      <c r="R540" s="116">
        <f t="shared" si="34"/>
        <v>634.50423728813564</v>
      </c>
      <c r="S540" s="210">
        <v>6731.14</v>
      </c>
      <c r="T540" s="182" t="s">
        <v>123</v>
      </c>
      <c r="U540" s="175"/>
      <c r="V540" s="123"/>
      <c r="W540" s="123"/>
    </row>
    <row r="541" spans="1:23" ht="21" customHeight="1" x14ac:dyDescent="0.25">
      <c r="A541" s="105" t="s">
        <v>1301</v>
      </c>
      <c r="B541" s="113" t="s">
        <v>578</v>
      </c>
      <c r="C541" s="155">
        <v>1949</v>
      </c>
      <c r="D541" s="155"/>
      <c r="E541" s="155" t="s">
        <v>59</v>
      </c>
      <c r="F541" s="155">
        <v>2</v>
      </c>
      <c r="G541" s="155"/>
      <c r="H541" s="162">
        <v>214</v>
      </c>
      <c r="I541" s="162"/>
      <c r="J541" s="162"/>
      <c r="K541" s="167">
        <v>12</v>
      </c>
      <c r="L541" s="162">
        <v>138071.35</v>
      </c>
      <c r="M541" s="188"/>
      <c r="N541" s="188"/>
      <c r="O541" s="188"/>
      <c r="P541" s="111">
        <f t="shared" si="33"/>
        <v>138071.35</v>
      </c>
      <c r="Q541" s="121"/>
      <c r="R541" s="116">
        <f t="shared" si="34"/>
        <v>645.19322429906549</v>
      </c>
      <c r="S541" s="210">
        <v>6731.14</v>
      </c>
      <c r="T541" s="182" t="s">
        <v>123</v>
      </c>
      <c r="U541" s="175"/>
      <c r="V541" s="123"/>
      <c r="W541" s="123"/>
    </row>
    <row r="542" spans="1:23" ht="21" customHeight="1" x14ac:dyDescent="0.25">
      <c r="A542" s="105" t="s">
        <v>1300</v>
      </c>
      <c r="B542" s="113" t="s">
        <v>579</v>
      </c>
      <c r="C542" s="155">
        <v>1959</v>
      </c>
      <c r="D542" s="155"/>
      <c r="E542" s="155" t="s">
        <v>59</v>
      </c>
      <c r="F542" s="155">
        <v>2</v>
      </c>
      <c r="G542" s="155"/>
      <c r="H542" s="162">
        <v>676.1</v>
      </c>
      <c r="I542" s="162"/>
      <c r="J542" s="162"/>
      <c r="K542" s="167">
        <v>34</v>
      </c>
      <c r="L542" s="162">
        <v>267668.26</v>
      </c>
      <c r="M542" s="188"/>
      <c r="N542" s="188"/>
      <c r="O542" s="188"/>
      <c r="P542" s="111">
        <f t="shared" si="33"/>
        <v>267668.26</v>
      </c>
      <c r="Q542" s="121"/>
      <c r="R542" s="116">
        <f t="shared" si="34"/>
        <v>395.90039934920867</v>
      </c>
      <c r="S542" s="210">
        <v>6731.14</v>
      </c>
      <c r="T542" s="182" t="s">
        <v>123</v>
      </c>
      <c r="U542" s="175"/>
      <c r="V542" s="123"/>
      <c r="W542" s="123"/>
    </row>
    <row r="543" spans="1:23" ht="21" customHeight="1" x14ac:dyDescent="0.25">
      <c r="A543" s="105" t="s">
        <v>1299</v>
      </c>
      <c r="B543" s="113" t="s">
        <v>580</v>
      </c>
      <c r="C543" s="155">
        <v>1950</v>
      </c>
      <c r="D543" s="155"/>
      <c r="E543" s="155" t="s">
        <v>60</v>
      </c>
      <c r="F543" s="155">
        <v>2</v>
      </c>
      <c r="G543" s="155"/>
      <c r="H543" s="162">
        <v>542.4</v>
      </c>
      <c r="I543" s="155"/>
      <c r="J543" s="155"/>
      <c r="K543" s="167">
        <v>30</v>
      </c>
      <c r="L543" s="162">
        <v>965269.5</v>
      </c>
      <c r="M543" s="121"/>
      <c r="N543" s="157"/>
      <c r="O543" s="121"/>
      <c r="P543" s="111">
        <f t="shared" si="33"/>
        <v>965269.5</v>
      </c>
      <c r="Q543" s="121"/>
      <c r="R543" s="112">
        <f t="shared" si="34"/>
        <v>1779.6266592920356</v>
      </c>
      <c r="S543" s="183">
        <v>6731.14</v>
      </c>
      <c r="T543" s="182" t="s">
        <v>108</v>
      </c>
      <c r="U543" s="175"/>
      <c r="V543" s="123"/>
      <c r="W543" s="123"/>
    </row>
    <row r="544" spans="1:23" ht="21" customHeight="1" x14ac:dyDescent="0.25">
      <c r="A544" s="105" t="s">
        <v>1298</v>
      </c>
      <c r="B544" s="113" t="s">
        <v>581</v>
      </c>
      <c r="C544" s="155">
        <v>1950</v>
      </c>
      <c r="D544" s="155"/>
      <c r="E544" s="155" t="s">
        <v>60</v>
      </c>
      <c r="F544" s="155">
        <v>2</v>
      </c>
      <c r="G544" s="155"/>
      <c r="H544" s="162">
        <v>425.7</v>
      </c>
      <c r="I544" s="162"/>
      <c r="J544" s="162"/>
      <c r="K544" s="167">
        <v>8</v>
      </c>
      <c r="L544" s="162">
        <v>161670.99</v>
      </c>
      <c r="M544" s="188"/>
      <c r="N544" s="188"/>
      <c r="O544" s="188"/>
      <c r="P544" s="111">
        <f t="shared" si="33"/>
        <v>161670.99</v>
      </c>
      <c r="Q544" s="121"/>
      <c r="R544" s="116">
        <f t="shared" si="34"/>
        <v>379.77681465821001</v>
      </c>
      <c r="S544" s="210">
        <v>6731.14</v>
      </c>
      <c r="T544" s="182" t="s">
        <v>123</v>
      </c>
      <c r="U544" s="175"/>
      <c r="V544" s="123"/>
      <c r="W544" s="123"/>
    </row>
    <row r="545" spans="1:23" ht="21" customHeight="1" x14ac:dyDescent="0.25">
      <c r="A545" s="105" t="s">
        <v>1297</v>
      </c>
      <c r="B545" s="113" t="s">
        <v>582</v>
      </c>
      <c r="C545" s="155">
        <v>1957</v>
      </c>
      <c r="D545" s="155"/>
      <c r="E545" s="155" t="s">
        <v>59</v>
      </c>
      <c r="F545" s="155">
        <v>2</v>
      </c>
      <c r="G545" s="155"/>
      <c r="H545" s="162">
        <v>508.9</v>
      </c>
      <c r="I545" s="162"/>
      <c r="J545" s="162"/>
      <c r="K545" s="167">
        <v>33</v>
      </c>
      <c r="L545" s="162">
        <v>232204.27</v>
      </c>
      <c r="M545" s="188"/>
      <c r="N545" s="188"/>
      <c r="O545" s="188"/>
      <c r="P545" s="111">
        <f t="shared" si="33"/>
        <v>232204.27</v>
      </c>
      <c r="Q545" s="121"/>
      <c r="R545" s="116">
        <f t="shared" si="34"/>
        <v>456.28663784633522</v>
      </c>
      <c r="S545" s="210">
        <v>6731.14</v>
      </c>
      <c r="T545" s="182" t="s">
        <v>123</v>
      </c>
      <c r="U545" s="175"/>
      <c r="V545" s="123"/>
      <c r="W545" s="123"/>
    </row>
    <row r="546" spans="1:23" ht="21" customHeight="1" x14ac:dyDescent="0.25">
      <c r="A546" s="105" t="s">
        <v>1296</v>
      </c>
      <c r="B546" s="113" t="s">
        <v>583</v>
      </c>
      <c r="C546" s="155">
        <v>1954</v>
      </c>
      <c r="D546" s="155"/>
      <c r="E546" s="155" t="s">
        <v>59</v>
      </c>
      <c r="F546" s="155">
        <v>2</v>
      </c>
      <c r="G546" s="155"/>
      <c r="H546" s="162">
        <v>511.6</v>
      </c>
      <c r="I546" s="162"/>
      <c r="J546" s="162"/>
      <c r="K546" s="167">
        <v>21</v>
      </c>
      <c r="L546" s="162">
        <v>149743</v>
      </c>
      <c r="M546" s="188"/>
      <c r="N546" s="188"/>
      <c r="O546" s="188"/>
      <c r="P546" s="111">
        <f t="shared" si="33"/>
        <v>149743</v>
      </c>
      <c r="Q546" s="121"/>
      <c r="R546" s="116">
        <f t="shared" si="34"/>
        <v>292.69546520719308</v>
      </c>
      <c r="S546" s="210">
        <v>6731.14</v>
      </c>
      <c r="T546" s="182" t="s">
        <v>123</v>
      </c>
      <c r="U546" s="175"/>
      <c r="V546" s="123"/>
      <c r="W546" s="123"/>
    </row>
    <row r="547" spans="1:23" ht="21" customHeight="1" x14ac:dyDescent="0.25">
      <c r="A547" s="105" t="s">
        <v>1295</v>
      </c>
      <c r="B547" s="113" t="s">
        <v>584</v>
      </c>
      <c r="C547" s="155">
        <v>1951</v>
      </c>
      <c r="D547" s="155"/>
      <c r="E547" s="155" t="s">
        <v>59</v>
      </c>
      <c r="F547" s="155">
        <v>2</v>
      </c>
      <c r="G547" s="155"/>
      <c r="H547" s="162">
        <v>701</v>
      </c>
      <c r="I547" s="162"/>
      <c r="J547" s="162"/>
      <c r="K547" s="167">
        <v>40</v>
      </c>
      <c r="L547" s="162">
        <v>267668.26</v>
      </c>
      <c r="M547" s="188"/>
      <c r="N547" s="188"/>
      <c r="O547" s="188"/>
      <c r="P547" s="111">
        <f t="shared" si="33"/>
        <v>267668.26</v>
      </c>
      <c r="Q547" s="121"/>
      <c r="R547" s="116">
        <f t="shared" si="34"/>
        <v>381.83774607703282</v>
      </c>
      <c r="S547" s="210">
        <v>6731.14</v>
      </c>
      <c r="T547" s="182" t="s">
        <v>123</v>
      </c>
      <c r="U547" s="175"/>
      <c r="V547" s="123"/>
      <c r="W547" s="123"/>
    </row>
    <row r="548" spans="1:23" ht="21" customHeight="1" x14ac:dyDescent="0.25">
      <c r="A548" s="105" t="s">
        <v>1294</v>
      </c>
      <c r="B548" s="113" t="s">
        <v>585</v>
      </c>
      <c r="C548" s="155">
        <v>1961</v>
      </c>
      <c r="D548" s="155"/>
      <c r="E548" s="155" t="s">
        <v>59</v>
      </c>
      <c r="F548" s="155">
        <v>2</v>
      </c>
      <c r="G548" s="155"/>
      <c r="H548" s="162">
        <v>635.9</v>
      </c>
      <c r="I548" s="162"/>
      <c r="J548" s="162"/>
      <c r="K548" s="167">
        <v>36</v>
      </c>
      <c r="L548" s="162">
        <v>267668.26</v>
      </c>
      <c r="M548" s="188"/>
      <c r="N548" s="188"/>
      <c r="O548" s="188"/>
      <c r="P548" s="111">
        <f t="shared" ref="P548:P611" si="35">L548</f>
        <v>267668.26</v>
      </c>
      <c r="Q548" s="121"/>
      <c r="R548" s="116">
        <f t="shared" ref="R548:R611" si="36">L548/H548</f>
        <v>420.92822770875927</v>
      </c>
      <c r="S548" s="210">
        <v>6731.14</v>
      </c>
      <c r="T548" s="182" t="s">
        <v>123</v>
      </c>
      <c r="U548" s="175"/>
      <c r="V548" s="123"/>
      <c r="W548" s="123"/>
    </row>
    <row r="549" spans="1:23" ht="21" customHeight="1" x14ac:dyDescent="0.25">
      <c r="A549" s="105" t="s">
        <v>1293</v>
      </c>
      <c r="B549" s="113" t="s">
        <v>586</v>
      </c>
      <c r="C549" s="155">
        <v>1957</v>
      </c>
      <c r="D549" s="155"/>
      <c r="E549" s="155" t="s">
        <v>59</v>
      </c>
      <c r="F549" s="155">
        <v>2</v>
      </c>
      <c r="G549" s="155"/>
      <c r="H549" s="162">
        <v>394.2</v>
      </c>
      <c r="I549" s="155"/>
      <c r="J549" s="155"/>
      <c r="K549" s="167">
        <v>15</v>
      </c>
      <c r="L549" s="162">
        <v>783394.58</v>
      </c>
      <c r="M549" s="121"/>
      <c r="N549" s="157"/>
      <c r="O549" s="121"/>
      <c r="P549" s="111">
        <f t="shared" si="35"/>
        <v>783394.58</v>
      </c>
      <c r="Q549" s="121"/>
      <c r="R549" s="112">
        <f t="shared" si="36"/>
        <v>1987.3023338406899</v>
      </c>
      <c r="S549" s="183">
        <v>6731.14</v>
      </c>
      <c r="T549" s="182" t="s">
        <v>108</v>
      </c>
      <c r="U549" s="175"/>
      <c r="V549" s="123"/>
      <c r="W549" s="123"/>
    </row>
    <row r="550" spans="1:23" ht="21" customHeight="1" x14ac:dyDescent="0.25">
      <c r="A550" s="105" t="s">
        <v>1292</v>
      </c>
      <c r="B550" s="113" t="s">
        <v>587</v>
      </c>
      <c r="C550" s="155">
        <v>1950</v>
      </c>
      <c r="D550" s="155"/>
      <c r="E550" s="155" t="s">
        <v>59</v>
      </c>
      <c r="F550" s="155">
        <v>2</v>
      </c>
      <c r="G550" s="155"/>
      <c r="H550" s="162">
        <v>723.4</v>
      </c>
      <c r="I550" s="162"/>
      <c r="J550" s="162"/>
      <c r="K550" s="167">
        <v>40</v>
      </c>
      <c r="L550" s="162">
        <v>287276.65000000002</v>
      </c>
      <c r="M550" s="188"/>
      <c r="N550" s="188"/>
      <c r="O550" s="188"/>
      <c r="P550" s="111">
        <f t="shared" si="35"/>
        <v>287276.65000000002</v>
      </c>
      <c r="Q550" s="121"/>
      <c r="R550" s="116">
        <f t="shared" si="36"/>
        <v>397.1200580591651</v>
      </c>
      <c r="S550" s="210">
        <v>6731.14</v>
      </c>
      <c r="T550" s="182" t="s">
        <v>123</v>
      </c>
      <c r="U550" s="175"/>
      <c r="V550" s="123"/>
      <c r="W550" s="123"/>
    </row>
    <row r="551" spans="1:23" ht="21" customHeight="1" x14ac:dyDescent="0.25">
      <c r="A551" s="105" t="s">
        <v>1291</v>
      </c>
      <c r="B551" s="113" t="s">
        <v>588</v>
      </c>
      <c r="C551" s="154">
        <v>1992</v>
      </c>
      <c r="D551" s="154"/>
      <c r="E551" s="155" t="s">
        <v>59</v>
      </c>
      <c r="F551" s="154">
        <v>3</v>
      </c>
      <c r="G551" s="154"/>
      <c r="H551" s="163">
        <v>875.7</v>
      </c>
      <c r="I551" s="163"/>
      <c r="J551" s="163"/>
      <c r="K551" s="168">
        <v>28</v>
      </c>
      <c r="L551" s="163">
        <v>276619.69</v>
      </c>
      <c r="M551" s="185"/>
      <c r="N551" s="185"/>
      <c r="O551" s="185"/>
      <c r="P551" s="111">
        <f t="shared" si="35"/>
        <v>276619.69</v>
      </c>
      <c r="Q551" s="63"/>
      <c r="R551" s="116">
        <f t="shared" si="36"/>
        <v>315.88408130638345</v>
      </c>
      <c r="S551" s="211">
        <v>6731.14</v>
      </c>
      <c r="T551" s="182" t="s">
        <v>123</v>
      </c>
      <c r="U551" s="175"/>
      <c r="V551" s="123"/>
      <c r="W551" s="123"/>
    </row>
    <row r="552" spans="1:23" ht="21" customHeight="1" x14ac:dyDescent="0.25">
      <c r="A552" s="105" t="s">
        <v>1290</v>
      </c>
      <c r="B552" s="113" t="s">
        <v>589</v>
      </c>
      <c r="C552" s="154">
        <v>1959</v>
      </c>
      <c r="D552" s="154"/>
      <c r="E552" s="155" t="s">
        <v>59</v>
      </c>
      <c r="F552" s="154">
        <v>3</v>
      </c>
      <c r="G552" s="154"/>
      <c r="H552" s="163">
        <v>1991.9</v>
      </c>
      <c r="I552" s="163"/>
      <c r="J552" s="163"/>
      <c r="K552" s="168">
        <v>92</v>
      </c>
      <c r="L552" s="163">
        <v>415110.5</v>
      </c>
      <c r="M552" s="185"/>
      <c r="N552" s="185"/>
      <c r="O552" s="185"/>
      <c r="P552" s="111">
        <f t="shared" si="35"/>
        <v>415110.5</v>
      </c>
      <c r="Q552" s="63"/>
      <c r="R552" s="116">
        <f t="shared" si="36"/>
        <v>208.39926703147748</v>
      </c>
      <c r="S552" s="211">
        <v>6731.14</v>
      </c>
      <c r="T552" s="182" t="s">
        <v>123</v>
      </c>
      <c r="U552" s="175"/>
      <c r="V552" s="123"/>
      <c r="W552" s="123"/>
    </row>
    <row r="553" spans="1:23" ht="21" customHeight="1" x14ac:dyDescent="0.25">
      <c r="A553" s="105" t="s">
        <v>1289</v>
      </c>
      <c r="B553" s="113" t="s">
        <v>590</v>
      </c>
      <c r="C553" s="154">
        <v>1958</v>
      </c>
      <c r="D553" s="154"/>
      <c r="E553" s="155" t="s">
        <v>59</v>
      </c>
      <c r="F553" s="154">
        <v>2</v>
      </c>
      <c r="G553" s="154"/>
      <c r="H553" s="163">
        <v>287.2</v>
      </c>
      <c r="I553" s="154"/>
      <c r="J553" s="154"/>
      <c r="K553" s="168">
        <v>7</v>
      </c>
      <c r="L553" s="163">
        <v>921895.14</v>
      </c>
      <c r="M553" s="63"/>
      <c r="N553" s="158"/>
      <c r="O553" s="63"/>
      <c r="P553" s="111">
        <f t="shared" si="35"/>
        <v>921895.14</v>
      </c>
      <c r="Q553" s="63"/>
      <c r="R553" s="112">
        <f t="shared" si="36"/>
        <v>3209.9412952646239</v>
      </c>
      <c r="S553" s="181">
        <v>6731.14</v>
      </c>
      <c r="T553" s="182" t="s">
        <v>108</v>
      </c>
      <c r="U553" s="175"/>
      <c r="V553" s="123"/>
      <c r="W553" s="123"/>
    </row>
    <row r="554" spans="1:23" ht="21" customHeight="1" x14ac:dyDescent="0.25">
      <c r="A554" s="105" t="s">
        <v>1288</v>
      </c>
      <c r="B554" s="113" t="s">
        <v>591</v>
      </c>
      <c r="C554" s="154">
        <v>1992</v>
      </c>
      <c r="D554" s="154"/>
      <c r="E554" s="155" t="s">
        <v>59</v>
      </c>
      <c r="F554" s="154">
        <v>5</v>
      </c>
      <c r="G554" s="154"/>
      <c r="H554" s="163">
        <v>2696.9</v>
      </c>
      <c r="I554" s="154"/>
      <c r="J554" s="154"/>
      <c r="K554" s="168">
        <v>124</v>
      </c>
      <c r="L554" s="163">
        <v>565571.66</v>
      </c>
      <c r="M554" s="63"/>
      <c r="N554" s="158"/>
      <c r="O554" s="63"/>
      <c r="P554" s="111">
        <f t="shared" si="35"/>
        <v>565571.66</v>
      </c>
      <c r="Q554" s="63"/>
      <c r="R554" s="112">
        <f t="shared" si="36"/>
        <v>209.71176536022841</v>
      </c>
      <c r="S554" s="181">
        <v>6731.14</v>
      </c>
      <c r="T554" s="182" t="s">
        <v>108</v>
      </c>
      <c r="U554" s="175"/>
      <c r="V554" s="123"/>
      <c r="W554" s="123"/>
    </row>
    <row r="555" spans="1:23" ht="21" customHeight="1" x14ac:dyDescent="0.25">
      <c r="A555" s="105" t="s">
        <v>1287</v>
      </c>
      <c r="B555" s="113" t="s">
        <v>592</v>
      </c>
      <c r="C555" s="154">
        <v>1987</v>
      </c>
      <c r="D555" s="154"/>
      <c r="E555" s="155" t="s">
        <v>59</v>
      </c>
      <c r="F555" s="154">
        <v>5</v>
      </c>
      <c r="G555" s="154"/>
      <c r="H555" s="163">
        <v>3481.8</v>
      </c>
      <c r="I555" s="154"/>
      <c r="J555" s="154"/>
      <c r="K555" s="168">
        <v>129</v>
      </c>
      <c r="L555" s="163">
        <v>4582048.8</v>
      </c>
      <c r="M555" s="63"/>
      <c r="N555" s="158"/>
      <c r="O555" s="63"/>
      <c r="P555" s="111">
        <f t="shared" si="35"/>
        <v>4582048.8</v>
      </c>
      <c r="Q555" s="63"/>
      <c r="R555" s="112">
        <f t="shared" si="36"/>
        <v>1315.9999999999998</v>
      </c>
      <c r="S555" s="181">
        <v>6731.14</v>
      </c>
      <c r="T555" s="182" t="s">
        <v>108</v>
      </c>
      <c r="U555" s="175"/>
      <c r="V555" s="123"/>
      <c r="W555" s="123"/>
    </row>
    <row r="556" spans="1:23" ht="21" customHeight="1" x14ac:dyDescent="0.25">
      <c r="A556" s="105" t="s">
        <v>1286</v>
      </c>
      <c r="B556" s="113" t="s">
        <v>593</v>
      </c>
      <c r="C556" s="154">
        <v>1998</v>
      </c>
      <c r="D556" s="154"/>
      <c r="E556" s="155" t="s">
        <v>59</v>
      </c>
      <c r="F556" s="154">
        <v>5</v>
      </c>
      <c r="G556" s="154"/>
      <c r="H556" s="163">
        <v>3684.3</v>
      </c>
      <c r="I556" s="154"/>
      <c r="J556" s="154"/>
      <c r="K556" s="168">
        <v>97</v>
      </c>
      <c r="L556" s="163">
        <v>170791.8</v>
      </c>
      <c r="M556" s="63"/>
      <c r="N556" s="158"/>
      <c r="O556" s="63"/>
      <c r="P556" s="111">
        <f t="shared" si="35"/>
        <v>170791.8</v>
      </c>
      <c r="Q556" s="63"/>
      <c r="R556" s="112">
        <f t="shared" si="36"/>
        <v>46.356648481394018</v>
      </c>
      <c r="S556" s="181">
        <v>6731.14</v>
      </c>
      <c r="T556" s="182" t="s">
        <v>108</v>
      </c>
      <c r="U556" s="175"/>
      <c r="V556" s="123"/>
      <c r="W556" s="123"/>
    </row>
    <row r="557" spans="1:23" ht="21" customHeight="1" x14ac:dyDescent="0.25">
      <c r="A557" s="105" t="s">
        <v>1285</v>
      </c>
      <c r="B557" s="113" t="s">
        <v>594</v>
      </c>
      <c r="C557" s="154">
        <v>1958</v>
      </c>
      <c r="D557" s="154"/>
      <c r="E557" s="155" t="s">
        <v>59</v>
      </c>
      <c r="F557" s="154">
        <v>2</v>
      </c>
      <c r="G557" s="154"/>
      <c r="H557" s="163">
        <v>491.5</v>
      </c>
      <c r="I557" s="154"/>
      <c r="J557" s="154"/>
      <c r="K557" s="168">
        <v>36</v>
      </c>
      <c r="L557" s="163">
        <v>983735.32</v>
      </c>
      <c r="M557" s="63"/>
      <c r="N557" s="158"/>
      <c r="O557" s="63"/>
      <c r="P557" s="111">
        <f t="shared" si="35"/>
        <v>983735.32</v>
      </c>
      <c r="Q557" s="63"/>
      <c r="R557" s="112">
        <f t="shared" si="36"/>
        <v>2001.4960732451677</v>
      </c>
      <c r="S557" s="181">
        <v>6731.14</v>
      </c>
      <c r="T557" s="182" t="s">
        <v>108</v>
      </c>
      <c r="U557" s="175"/>
      <c r="V557" s="123"/>
      <c r="W557" s="123"/>
    </row>
    <row r="558" spans="1:23" ht="21" customHeight="1" x14ac:dyDescent="0.25">
      <c r="A558" s="105" t="s">
        <v>1284</v>
      </c>
      <c r="B558" s="113" t="s">
        <v>595</v>
      </c>
      <c r="C558" s="154">
        <v>1960</v>
      </c>
      <c r="D558" s="154"/>
      <c r="E558" s="155" t="s">
        <v>59</v>
      </c>
      <c r="F558" s="154">
        <v>2</v>
      </c>
      <c r="G558" s="154"/>
      <c r="H558" s="163">
        <v>578.70000000000005</v>
      </c>
      <c r="I558" s="154"/>
      <c r="J558" s="154"/>
      <c r="K558" s="168">
        <v>33</v>
      </c>
      <c r="L558" s="163">
        <v>762373.87</v>
      </c>
      <c r="M558" s="63"/>
      <c r="N558" s="158"/>
      <c r="O558" s="63"/>
      <c r="P558" s="111">
        <f t="shared" si="35"/>
        <v>762373.87</v>
      </c>
      <c r="Q558" s="63"/>
      <c r="R558" s="112">
        <f t="shared" si="36"/>
        <v>1317.3904786590633</v>
      </c>
      <c r="S558" s="181">
        <v>6731.14</v>
      </c>
      <c r="T558" s="182" t="s">
        <v>108</v>
      </c>
      <c r="U558" s="175"/>
      <c r="V558" s="123"/>
      <c r="W558" s="123"/>
    </row>
    <row r="559" spans="1:23" ht="21" customHeight="1" x14ac:dyDescent="0.25">
      <c r="A559" s="105" t="s">
        <v>1283</v>
      </c>
      <c r="B559" s="113" t="s">
        <v>596</v>
      </c>
      <c r="C559" s="154">
        <v>1989</v>
      </c>
      <c r="D559" s="154"/>
      <c r="E559" s="155" t="s">
        <v>59</v>
      </c>
      <c r="F559" s="154">
        <v>12</v>
      </c>
      <c r="G559" s="154"/>
      <c r="H559" s="163">
        <v>5385.8</v>
      </c>
      <c r="I559" s="163"/>
      <c r="J559" s="163"/>
      <c r="K559" s="168">
        <v>194</v>
      </c>
      <c r="L559" s="163">
        <v>811714.26</v>
      </c>
      <c r="M559" s="185"/>
      <c r="N559" s="185"/>
      <c r="O559" s="185"/>
      <c r="P559" s="111">
        <f t="shared" si="35"/>
        <v>811714.26</v>
      </c>
      <c r="Q559" s="63"/>
      <c r="R559" s="116">
        <f t="shared" si="36"/>
        <v>150.7137769690668</v>
      </c>
      <c r="S559" s="211">
        <v>6731.14</v>
      </c>
      <c r="T559" s="182" t="s">
        <v>123</v>
      </c>
      <c r="U559" s="175"/>
      <c r="V559" s="123"/>
      <c r="W559" s="123"/>
    </row>
    <row r="560" spans="1:23" ht="21" customHeight="1" x14ac:dyDescent="0.25">
      <c r="A560" s="105" t="s">
        <v>1282</v>
      </c>
      <c r="B560" s="113" t="s">
        <v>597</v>
      </c>
      <c r="C560" s="154">
        <v>1949</v>
      </c>
      <c r="D560" s="154"/>
      <c r="E560" s="155" t="s">
        <v>59</v>
      </c>
      <c r="F560" s="154">
        <v>2</v>
      </c>
      <c r="G560" s="154"/>
      <c r="H560" s="163">
        <v>699.2</v>
      </c>
      <c r="I560" s="163"/>
      <c r="J560" s="163"/>
      <c r="K560" s="168">
        <v>50</v>
      </c>
      <c r="L560" s="163">
        <v>267668.26</v>
      </c>
      <c r="M560" s="185"/>
      <c r="N560" s="185"/>
      <c r="O560" s="185"/>
      <c r="P560" s="111">
        <f t="shared" si="35"/>
        <v>267668.26</v>
      </c>
      <c r="Q560" s="63"/>
      <c r="R560" s="116">
        <f t="shared" si="36"/>
        <v>382.82073798626999</v>
      </c>
      <c r="S560" s="211">
        <v>6731.14</v>
      </c>
      <c r="T560" s="182" t="s">
        <v>123</v>
      </c>
      <c r="U560" s="175"/>
      <c r="V560" s="123"/>
      <c r="W560" s="123"/>
    </row>
    <row r="561" spans="1:23" ht="21" customHeight="1" x14ac:dyDescent="0.25">
      <c r="A561" s="105" t="s">
        <v>1281</v>
      </c>
      <c r="B561" s="113" t="s">
        <v>598</v>
      </c>
      <c r="C561" s="154">
        <v>1846</v>
      </c>
      <c r="D561" s="154"/>
      <c r="E561" s="155" t="s">
        <v>59</v>
      </c>
      <c r="F561" s="154">
        <v>2</v>
      </c>
      <c r="G561" s="154"/>
      <c r="H561" s="163">
        <v>392.5</v>
      </c>
      <c r="I561" s="163"/>
      <c r="J561" s="163"/>
      <c r="K561" s="168">
        <v>10</v>
      </c>
      <c r="L561" s="163">
        <v>118681</v>
      </c>
      <c r="M561" s="185"/>
      <c r="N561" s="185"/>
      <c r="O561" s="185"/>
      <c r="P561" s="111">
        <f t="shared" si="35"/>
        <v>118681</v>
      </c>
      <c r="Q561" s="63"/>
      <c r="R561" s="116">
        <f t="shared" si="36"/>
        <v>302.37197452229299</v>
      </c>
      <c r="S561" s="211">
        <v>6731.14</v>
      </c>
      <c r="T561" s="182" t="s">
        <v>123</v>
      </c>
      <c r="U561" s="175"/>
      <c r="V561" s="123"/>
      <c r="W561" s="123"/>
    </row>
    <row r="562" spans="1:23" ht="21" customHeight="1" x14ac:dyDescent="0.25">
      <c r="A562" s="105" t="s">
        <v>1280</v>
      </c>
      <c r="B562" s="113" t="s">
        <v>599</v>
      </c>
      <c r="C562" s="154">
        <v>1848</v>
      </c>
      <c r="D562" s="154"/>
      <c r="E562" s="155" t="s">
        <v>59</v>
      </c>
      <c r="F562" s="154">
        <v>3</v>
      </c>
      <c r="G562" s="154"/>
      <c r="H562" s="163">
        <v>1151</v>
      </c>
      <c r="I562" s="163"/>
      <c r="J562" s="163"/>
      <c r="K562" s="168">
        <v>12</v>
      </c>
      <c r="L562" s="163">
        <v>411295.01</v>
      </c>
      <c r="M562" s="185"/>
      <c r="N562" s="185"/>
      <c r="O562" s="185"/>
      <c r="P562" s="111">
        <f t="shared" si="35"/>
        <v>411295.01</v>
      </c>
      <c r="Q562" s="63"/>
      <c r="R562" s="116">
        <f t="shared" si="36"/>
        <v>357.33710686359689</v>
      </c>
      <c r="S562" s="211">
        <v>6731.14</v>
      </c>
      <c r="T562" s="182" t="s">
        <v>123</v>
      </c>
      <c r="U562" s="175"/>
      <c r="V562" s="123"/>
      <c r="W562" s="123"/>
    </row>
    <row r="563" spans="1:23" ht="21" customHeight="1" x14ac:dyDescent="0.25">
      <c r="A563" s="105" t="s">
        <v>1279</v>
      </c>
      <c r="B563" s="113" t="s">
        <v>600</v>
      </c>
      <c r="C563" s="154">
        <v>1977</v>
      </c>
      <c r="D563" s="154"/>
      <c r="E563" s="154" t="s">
        <v>60</v>
      </c>
      <c r="F563" s="154">
        <v>2</v>
      </c>
      <c r="G563" s="154"/>
      <c r="H563" s="163">
        <v>449.5</v>
      </c>
      <c r="I563" s="163"/>
      <c r="J563" s="163"/>
      <c r="K563" s="168">
        <v>12</v>
      </c>
      <c r="L563" s="163">
        <v>137801.53</v>
      </c>
      <c r="M563" s="185"/>
      <c r="N563" s="185"/>
      <c r="O563" s="185"/>
      <c r="P563" s="111">
        <f t="shared" si="35"/>
        <v>137801.53</v>
      </c>
      <c r="Q563" s="63"/>
      <c r="R563" s="116">
        <f t="shared" si="36"/>
        <v>306.56625139043382</v>
      </c>
      <c r="S563" s="211">
        <v>6731.14</v>
      </c>
      <c r="T563" s="182" t="s">
        <v>123</v>
      </c>
      <c r="U563" s="175"/>
      <c r="V563" s="123"/>
      <c r="W563" s="123"/>
    </row>
    <row r="564" spans="1:23" ht="21" customHeight="1" x14ac:dyDescent="0.25">
      <c r="A564" s="105" t="s">
        <v>1278</v>
      </c>
      <c r="B564" s="113" t="s">
        <v>601</v>
      </c>
      <c r="C564" s="154">
        <v>1949</v>
      </c>
      <c r="D564" s="154"/>
      <c r="E564" s="154" t="s">
        <v>59</v>
      </c>
      <c r="F564" s="154">
        <v>2</v>
      </c>
      <c r="G564" s="154"/>
      <c r="H564" s="163">
        <v>1490.1</v>
      </c>
      <c r="I564" s="154"/>
      <c r="J564" s="154"/>
      <c r="K564" s="168">
        <v>48</v>
      </c>
      <c r="L564" s="163">
        <v>1782163.44</v>
      </c>
      <c r="M564" s="63"/>
      <c r="N564" s="158"/>
      <c r="O564" s="63"/>
      <c r="P564" s="111">
        <f t="shared" si="35"/>
        <v>1782163.44</v>
      </c>
      <c r="Q564" s="63"/>
      <c r="R564" s="112">
        <f t="shared" si="36"/>
        <v>1196.0025770082545</v>
      </c>
      <c r="S564" s="181">
        <v>6731.14</v>
      </c>
      <c r="T564" s="182" t="s">
        <v>108</v>
      </c>
      <c r="U564" s="175"/>
      <c r="V564" s="123"/>
      <c r="W564" s="123"/>
    </row>
    <row r="565" spans="1:23" ht="21" customHeight="1" x14ac:dyDescent="0.25">
      <c r="A565" s="105" t="s">
        <v>1277</v>
      </c>
      <c r="B565" s="113" t="s">
        <v>602</v>
      </c>
      <c r="C565" s="154">
        <v>1840</v>
      </c>
      <c r="D565" s="154"/>
      <c r="E565" s="154" t="s">
        <v>59</v>
      </c>
      <c r="F565" s="154">
        <v>2</v>
      </c>
      <c r="G565" s="154"/>
      <c r="H565" s="163">
        <v>392.9</v>
      </c>
      <c r="I565" s="163"/>
      <c r="J565" s="163"/>
      <c r="K565" s="168">
        <v>24</v>
      </c>
      <c r="L565" s="163">
        <v>208054.09</v>
      </c>
      <c r="M565" s="185"/>
      <c r="N565" s="185"/>
      <c r="O565" s="185"/>
      <c r="P565" s="111">
        <f t="shared" si="35"/>
        <v>208054.09</v>
      </c>
      <c r="Q565" s="63"/>
      <c r="R565" s="116">
        <f t="shared" si="36"/>
        <v>529.53446169508788</v>
      </c>
      <c r="S565" s="211">
        <v>6731.14</v>
      </c>
      <c r="T565" s="182" t="s">
        <v>123</v>
      </c>
      <c r="U565" s="175"/>
      <c r="V565" s="123"/>
      <c r="W565" s="123"/>
    </row>
    <row r="566" spans="1:23" ht="21" customHeight="1" x14ac:dyDescent="0.25">
      <c r="A566" s="105" t="s">
        <v>1276</v>
      </c>
      <c r="B566" s="113" t="s">
        <v>603</v>
      </c>
      <c r="C566" s="154">
        <v>1967</v>
      </c>
      <c r="D566" s="154"/>
      <c r="E566" s="154" t="s">
        <v>59</v>
      </c>
      <c r="F566" s="154">
        <v>3</v>
      </c>
      <c r="G566" s="154"/>
      <c r="H566" s="163">
        <v>969</v>
      </c>
      <c r="I566" s="163"/>
      <c r="J566" s="163"/>
      <c r="K566" s="168">
        <v>37</v>
      </c>
      <c r="L566" s="163">
        <v>411295.01</v>
      </c>
      <c r="M566" s="185"/>
      <c r="N566" s="185"/>
      <c r="O566" s="185"/>
      <c r="P566" s="111">
        <f t="shared" si="35"/>
        <v>411295.01</v>
      </c>
      <c r="Q566" s="63"/>
      <c r="R566" s="116">
        <f t="shared" si="36"/>
        <v>424.45305469556246</v>
      </c>
      <c r="S566" s="211">
        <v>6731.14</v>
      </c>
      <c r="T566" s="182" t="s">
        <v>123</v>
      </c>
      <c r="U566" s="175"/>
      <c r="V566" s="123"/>
      <c r="W566" s="123"/>
    </row>
    <row r="567" spans="1:23" ht="21" customHeight="1" x14ac:dyDescent="0.25">
      <c r="A567" s="105" t="s">
        <v>1275</v>
      </c>
      <c r="B567" s="113" t="s">
        <v>604</v>
      </c>
      <c r="C567" s="154">
        <v>1845</v>
      </c>
      <c r="D567" s="154"/>
      <c r="E567" s="154" t="s">
        <v>60</v>
      </c>
      <c r="F567" s="154">
        <v>2</v>
      </c>
      <c r="G567" s="154"/>
      <c r="H567" s="163">
        <v>266.60000000000002</v>
      </c>
      <c r="I567" s="163"/>
      <c r="J567" s="163"/>
      <c r="K567" s="168">
        <v>24</v>
      </c>
      <c r="L567" s="163">
        <v>150079.14000000001</v>
      </c>
      <c r="M567" s="185"/>
      <c r="N567" s="185"/>
      <c r="O567" s="185"/>
      <c r="P567" s="111">
        <f t="shared" si="35"/>
        <v>150079.14000000001</v>
      </c>
      <c r="Q567" s="63"/>
      <c r="R567" s="116">
        <f t="shared" si="36"/>
        <v>562.93750937734433</v>
      </c>
      <c r="S567" s="211">
        <v>6731.14</v>
      </c>
      <c r="T567" s="182" t="s">
        <v>123</v>
      </c>
      <c r="U567" s="175"/>
      <c r="V567" s="123"/>
      <c r="W567" s="123"/>
    </row>
    <row r="568" spans="1:23" ht="21" customHeight="1" x14ac:dyDescent="0.25">
      <c r="A568" s="105" t="s">
        <v>1274</v>
      </c>
      <c r="B568" s="113" t="s">
        <v>605</v>
      </c>
      <c r="C568" s="154">
        <v>1947</v>
      </c>
      <c r="D568" s="154"/>
      <c r="E568" s="154" t="s">
        <v>60</v>
      </c>
      <c r="F568" s="154">
        <v>2</v>
      </c>
      <c r="G568" s="154"/>
      <c r="H568" s="163">
        <v>200.8</v>
      </c>
      <c r="I568" s="163"/>
      <c r="J568" s="163"/>
      <c r="K568" s="168">
        <v>13</v>
      </c>
      <c r="L568" s="163">
        <v>150079.14000000001</v>
      </c>
      <c r="M568" s="185"/>
      <c r="N568" s="185"/>
      <c r="O568" s="185"/>
      <c r="P568" s="111">
        <f t="shared" si="35"/>
        <v>150079.14000000001</v>
      </c>
      <c r="Q568" s="63"/>
      <c r="R568" s="116">
        <f t="shared" si="36"/>
        <v>747.40607569721124</v>
      </c>
      <c r="S568" s="211">
        <v>6731.14</v>
      </c>
      <c r="T568" s="182" t="s">
        <v>123</v>
      </c>
      <c r="U568" s="175"/>
      <c r="V568" s="123"/>
      <c r="W568" s="123"/>
    </row>
    <row r="569" spans="1:23" ht="21" customHeight="1" x14ac:dyDescent="0.25">
      <c r="A569" s="105" t="s">
        <v>1273</v>
      </c>
      <c r="B569" s="113" t="s">
        <v>606</v>
      </c>
      <c r="C569" s="154">
        <v>1948</v>
      </c>
      <c r="D569" s="154"/>
      <c r="E569" s="154" t="s">
        <v>59</v>
      </c>
      <c r="F569" s="154">
        <v>2</v>
      </c>
      <c r="G569" s="154"/>
      <c r="H569" s="163">
        <v>166.2</v>
      </c>
      <c r="I569" s="154"/>
      <c r="J569" s="154"/>
      <c r="K569" s="168">
        <v>8</v>
      </c>
      <c r="L569" s="163">
        <v>418524.76</v>
      </c>
      <c r="M569" s="63"/>
      <c r="N569" s="158"/>
      <c r="O569" s="63"/>
      <c r="P569" s="111">
        <f t="shared" si="35"/>
        <v>418524.76</v>
      </c>
      <c r="Q569" s="63"/>
      <c r="R569" s="112">
        <f t="shared" si="36"/>
        <v>2518.1995186522263</v>
      </c>
      <c r="S569" s="181">
        <v>6731.14</v>
      </c>
      <c r="T569" s="182" t="s">
        <v>108</v>
      </c>
      <c r="U569" s="175"/>
      <c r="V569" s="123"/>
      <c r="W569" s="123"/>
    </row>
    <row r="570" spans="1:23" ht="21" customHeight="1" x14ac:dyDescent="0.25">
      <c r="A570" s="105" t="s">
        <v>1272</v>
      </c>
      <c r="B570" s="113" t="s">
        <v>607</v>
      </c>
      <c r="C570" s="154">
        <v>1947</v>
      </c>
      <c r="D570" s="154"/>
      <c r="E570" s="154" t="s">
        <v>59</v>
      </c>
      <c r="F570" s="154">
        <v>2</v>
      </c>
      <c r="G570" s="154"/>
      <c r="H570" s="163">
        <v>603.70000000000005</v>
      </c>
      <c r="I570" s="154"/>
      <c r="J570" s="154"/>
      <c r="K570" s="168">
        <v>26</v>
      </c>
      <c r="L570" s="163">
        <v>920822.44</v>
      </c>
      <c r="M570" s="63"/>
      <c r="N570" s="158"/>
      <c r="O570" s="63"/>
      <c r="P570" s="111">
        <f t="shared" si="35"/>
        <v>920822.44</v>
      </c>
      <c r="Q570" s="63"/>
      <c r="R570" s="112">
        <f t="shared" si="36"/>
        <v>1525.2980619513</v>
      </c>
      <c r="S570" s="181">
        <v>6731.14</v>
      </c>
      <c r="T570" s="182" t="s">
        <v>108</v>
      </c>
      <c r="U570" s="175"/>
      <c r="V570" s="123"/>
      <c r="W570" s="123"/>
    </row>
    <row r="571" spans="1:23" ht="21" customHeight="1" x14ac:dyDescent="0.25">
      <c r="A571" s="105" t="s">
        <v>1271</v>
      </c>
      <c r="B571" s="113" t="s">
        <v>608</v>
      </c>
      <c r="C571" s="154">
        <v>1987</v>
      </c>
      <c r="D571" s="154"/>
      <c r="E571" s="154" t="s">
        <v>76</v>
      </c>
      <c r="F571" s="154">
        <v>5</v>
      </c>
      <c r="G571" s="154"/>
      <c r="H571" s="163">
        <v>3682.9</v>
      </c>
      <c r="I571" s="154"/>
      <c r="J571" s="154"/>
      <c r="K571" s="168">
        <v>162</v>
      </c>
      <c r="L571" s="163">
        <v>1168581.1399999999</v>
      </c>
      <c r="M571" s="63"/>
      <c r="N571" s="158"/>
      <c r="O571" s="63"/>
      <c r="P571" s="111">
        <f t="shared" si="35"/>
        <v>1168581.1399999999</v>
      </c>
      <c r="Q571" s="63"/>
      <c r="R571" s="112">
        <f t="shared" si="36"/>
        <v>317.29917727877483</v>
      </c>
      <c r="S571" s="181">
        <v>6731.14</v>
      </c>
      <c r="T571" s="182" t="s">
        <v>108</v>
      </c>
      <c r="U571" s="175"/>
      <c r="V571" s="123"/>
      <c r="W571" s="123"/>
    </row>
    <row r="572" spans="1:23" ht="21" customHeight="1" x14ac:dyDescent="0.25">
      <c r="A572" s="105" t="s">
        <v>1270</v>
      </c>
      <c r="B572" s="113" t="s">
        <v>609</v>
      </c>
      <c r="C572" s="154">
        <v>1966</v>
      </c>
      <c r="D572" s="154"/>
      <c r="E572" s="154" t="s">
        <v>59</v>
      </c>
      <c r="F572" s="154">
        <v>5</v>
      </c>
      <c r="G572" s="154"/>
      <c r="H572" s="163">
        <v>6999.93</v>
      </c>
      <c r="I572" s="154"/>
      <c r="J572" s="154"/>
      <c r="K572" s="168">
        <v>250</v>
      </c>
      <c r="L572" s="163">
        <v>2504254.94</v>
      </c>
      <c r="M572" s="63"/>
      <c r="N572" s="158"/>
      <c r="O572" s="63"/>
      <c r="P572" s="111">
        <f t="shared" si="35"/>
        <v>2504254.94</v>
      </c>
      <c r="Q572" s="63"/>
      <c r="R572" s="112">
        <f t="shared" si="36"/>
        <v>357.75428325711829</v>
      </c>
      <c r="S572" s="181">
        <v>6731.14</v>
      </c>
      <c r="T572" s="182" t="s">
        <v>108</v>
      </c>
      <c r="U572" s="175"/>
      <c r="V572" s="123"/>
      <c r="W572" s="123"/>
    </row>
    <row r="573" spans="1:23" ht="21" customHeight="1" x14ac:dyDescent="0.25">
      <c r="A573" s="105" t="s">
        <v>1269</v>
      </c>
      <c r="B573" s="113" t="s">
        <v>610</v>
      </c>
      <c r="C573" s="154">
        <v>1956</v>
      </c>
      <c r="D573" s="154"/>
      <c r="E573" s="154" t="s">
        <v>59</v>
      </c>
      <c r="F573" s="154">
        <v>4</v>
      </c>
      <c r="G573" s="154"/>
      <c r="H573" s="163">
        <v>528.4</v>
      </c>
      <c r="I573" s="154"/>
      <c r="J573" s="154"/>
      <c r="K573" s="168">
        <v>48</v>
      </c>
      <c r="L573" s="163">
        <v>1385327.34</v>
      </c>
      <c r="M573" s="63"/>
      <c r="N573" s="158"/>
      <c r="O573" s="63"/>
      <c r="P573" s="111">
        <f t="shared" si="35"/>
        <v>1385327.34</v>
      </c>
      <c r="Q573" s="63"/>
      <c r="R573" s="112">
        <f t="shared" si="36"/>
        <v>2621.7398561695686</v>
      </c>
      <c r="S573" s="181">
        <v>6731.14</v>
      </c>
      <c r="T573" s="182" t="s">
        <v>108</v>
      </c>
      <c r="U573" s="175"/>
      <c r="V573" s="123"/>
      <c r="W573" s="123"/>
    </row>
    <row r="574" spans="1:23" ht="21" customHeight="1" x14ac:dyDescent="0.25">
      <c r="A574" s="105" t="s">
        <v>1268</v>
      </c>
      <c r="B574" s="113" t="s">
        <v>611</v>
      </c>
      <c r="C574" s="154" t="s">
        <v>729</v>
      </c>
      <c r="D574" s="154"/>
      <c r="E574" s="154" t="s">
        <v>59</v>
      </c>
      <c r="F574" s="154">
        <v>5</v>
      </c>
      <c r="G574" s="154"/>
      <c r="H574" s="163">
        <v>10324.200000000001</v>
      </c>
      <c r="I574" s="163"/>
      <c r="J574" s="163"/>
      <c r="K574" s="168">
        <v>306</v>
      </c>
      <c r="L574" s="163">
        <v>1708920</v>
      </c>
      <c r="M574" s="185"/>
      <c r="N574" s="185"/>
      <c r="O574" s="185"/>
      <c r="P574" s="111">
        <f t="shared" si="35"/>
        <v>1708920</v>
      </c>
      <c r="Q574" s="63"/>
      <c r="R574" s="116">
        <f t="shared" si="36"/>
        <v>165.52565816237578</v>
      </c>
      <c r="S574" s="211">
        <v>6731.14</v>
      </c>
      <c r="T574" s="182" t="s">
        <v>123</v>
      </c>
      <c r="U574" s="175"/>
      <c r="V574" s="123"/>
      <c r="W574" s="123"/>
    </row>
    <row r="575" spans="1:23" ht="21" customHeight="1" x14ac:dyDescent="0.25">
      <c r="A575" s="105" t="s">
        <v>1267</v>
      </c>
      <c r="B575" s="113" t="s">
        <v>612</v>
      </c>
      <c r="C575" s="154">
        <v>1954</v>
      </c>
      <c r="D575" s="154"/>
      <c r="E575" s="154" t="s">
        <v>59</v>
      </c>
      <c r="F575" s="154">
        <v>2</v>
      </c>
      <c r="G575" s="154"/>
      <c r="H575" s="163">
        <v>528.4</v>
      </c>
      <c r="I575" s="154"/>
      <c r="J575" s="154"/>
      <c r="K575" s="168">
        <v>34</v>
      </c>
      <c r="L575" s="163">
        <v>588850.76</v>
      </c>
      <c r="M575" s="63"/>
      <c r="N575" s="158"/>
      <c r="O575" s="63"/>
      <c r="P575" s="111">
        <f t="shared" si="35"/>
        <v>588850.76</v>
      </c>
      <c r="Q575" s="63"/>
      <c r="R575" s="112">
        <f t="shared" si="36"/>
        <v>1114.4034065102196</v>
      </c>
      <c r="S575" s="181">
        <v>6731.14</v>
      </c>
      <c r="T575" s="182" t="s">
        <v>108</v>
      </c>
      <c r="U575" s="175"/>
      <c r="V575" s="123"/>
      <c r="W575" s="123"/>
    </row>
    <row r="576" spans="1:23" ht="21" customHeight="1" x14ac:dyDescent="0.25">
      <c r="A576" s="105" t="s">
        <v>1266</v>
      </c>
      <c r="B576" s="113" t="s">
        <v>613</v>
      </c>
      <c r="C576" s="154">
        <v>1955</v>
      </c>
      <c r="D576" s="154"/>
      <c r="E576" s="154" t="s">
        <v>59</v>
      </c>
      <c r="F576" s="154">
        <v>3</v>
      </c>
      <c r="G576" s="154"/>
      <c r="H576" s="163">
        <v>2015.49</v>
      </c>
      <c r="I576" s="154"/>
      <c r="J576" s="154"/>
      <c r="K576" s="168">
        <v>50</v>
      </c>
      <c r="L576" s="163">
        <v>2396125.98</v>
      </c>
      <c r="M576" s="63"/>
      <c r="N576" s="158"/>
      <c r="O576" s="63"/>
      <c r="P576" s="111">
        <f t="shared" si="35"/>
        <v>2396125.98</v>
      </c>
      <c r="Q576" s="63"/>
      <c r="R576" s="112">
        <f t="shared" si="36"/>
        <v>1188.8553056576814</v>
      </c>
      <c r="S576" s="181">
        <v>6731.14</v>
      </c>
      <c r="T576" s="182" t="s">
        <v>108</v>
      </c>
      <c r="U576" s="175"/>
      <c r="V576" s="123"/>
      <c r="W576" s="123"/>
    </row>
    <row r="577" spans="1:23" ht="21" customHeight="1" x14ac:dyDescent="0.25">
      <c r="A577" s="105" t="s">
        <v>1265</v>
      </c>
      <c r="B577" s="113" t="s">
        <v>614</v>
      </c>
      <c r="C577" s="154">
        <v>1957</v>
      </c>
      <c r="D577" s="154"/>
      <c r="E577" s="154" t="s">
        <v>59</v>
      </c>
      <c r="F577" s="154">
        <v>2</v>
      </c>
      <c r="G577" s="154"/>
      <c r="H577" s="163">
        <v>455</v>
      </c>
      <c r="I577" s="154"/>
      <c r="J577" s="154"/>
      <c r="K577" s="168">
        <v>20</v>
      </c>
      <c r="L577" s="163">
        <v>468740.55</v>
      </c>
      <c r="M577" s="63"/>
      <c r="N577" s="158"/>
      <c r="O577" s="63"/>
      <c r="P577" s="111">
        <f t="shared" si="35"/>
        <v>468740.55</v>
      </c>
      <c r="Q577" s="63"/>
      <c r="R577" s="112">
        <f t="shared" si="36"/>
        <v>1030.199010989011</v>
      </c>
      <c r="S577" s="181">
        <v>6731.14</v>
      </c>
      <c r="T577" s="182" t="s">
        <v>108</v>
      </c>
      <c r="U577" s="175"/>
      <c r="V577" s="123"/>
      <c r="W577" s="123"/>
    </row>
    <row r="578" spans="1:23" ht="21" customHeight="1" x14ac:dyDescent="0.25">
      <c r="A578" s="105" t="s">
        <v>1264</v>
      </c>
      <c r="B578" s="113" t="s">
        <v>615</v>
      </c>
      <c r="C578" s="154">
        <v>1956</v>
      </c>
      <c r="D578" s="154"/>
      <c r="E578" s="154" t="s">
        <v>59</v>
      </c>
      <c r="F578" s="154">
        <v>3</v>
      </c>
      <c r="G578" s="154"/>
      <c r="H578" s="163">
        <v>2723.21</v>
      </c>
      <c r="I578" s="154"/>
      <c r="J578" s="154"/>
      <c r="K578" s="168">
        <v>77</v>
      </c>
      <c r="L578" s="163">
        <v>2439931.62</v>
      </c>
      <c r="M578" s="63"/>
      <c r="N578" s="158"/>
      <c r="O578" s="63"/>
      <c r="P578" s="111">
        <f t="shared" si="35"/>
        <v>2439931.62</v>
      </c>
      <c r="Q578" s="63"/>
      <c r="R578" s="112">
        <f t="shared" si="36"/>
        <v>895.97630002827543</v>
      </c>
      <c r="S578" s="181">
        <v>6731.14</v>
      </c>
      <c r="T578" s="182" t="s">
        <v>108</v>
      </c>
      <c r="U578" s="175"/>
      <c r="V578" s="123"/>
      <c r="W578" s="123"/>
    </row>
    <row r="579" spans="1:23" ht="21" customHeight="1" x14ac:dyDescent="0.25">
      <c r="A579" s="105" t="s">
        <v>1263</v>
      </c>
      <c r="B579" s="113" t="s">
        <v>616</v>
      </c>
      <c r="C579" s="154">
        <v>1937</v>
      </c>
      <c r="D579" s="154"/>
      <c r="E579" s="154" t="s">
        <v>59</v>
      </c>
      <c r="F579" s="154">
        <v>3</v>
      </c>
      <c r="G579" s="154"/>
      <c r="H579" s="163">
        <v>1086.4000000000001</v>
      </c>
      <c r="I579" s="154"/>
      <c r="J579" s="154"/>
      <c r="K579" s="168">
        <v>43</v>
      </c>
      <c r="L579" s="163">
        <v>1482763.05</v>
      </c>
      <c r="M579" s="63"/>
      <c r="N579" s="158"/>
      <c r="O579" s="63"/>
      <c r="P579" s="111">
        <f t="shared" si="35"/>
        <v>1482763.05</v>
      </c>
      <c r="Q579" s="63"/>
      <c r="R579" s="112">
        <f t="shared" si="36"/>
        <v>1364.8408044918997</v>
      </c>
      <c r="S579" s="181">
        <v>6731.14</v>
      </c>
      <c r="T579" s="182" t="s">
        <v>108</v>
      </c>
      <c r="U579" s="175"/>
      <c r="V579" s="123"/>
      <c r="W579" s="123"/>
    </row>
    <row r="580" spans="1:23" ht="21" customHeight="1" x14ac:dyDescent="0.25">
      <c r="A580" s="105" t="s">
        <v>1262</v>
      </c>
      <c r="B580" s="113" t="s">
        <v>617</v>
      </c>
      <c r="C580" s="154">
        <v>1917</v>
      </c>
      <c r="D580" s="154"/>
      <c r="E580" s="154" t="s">
        <v>59</v>
      </c>
      <c r="F580" s="154">
        <v>2</v>
      </c>
      <c r="G580" s="154"/>
      <c r="H580" s="163">
        <v>289.5</v>
      </c>
      <c r="I580" s="154"/>
      <c r="J580" s="154"/>
      <c r="K580" s="168">
        <v>18</v>
      </c>
      <c r="L580" s="163">
        <v>148800</v>
      </c>
      <c r="M580" s="63"/>
      <c r="N580" s="158"/>
      <c r="O580" s="63"/>
      <c r="P580" s="111">
        <f t="shared" si="35"/>
        <v>148800</v>
      </c>
      <c r="Q580" s="63"/>
      <c r="R580" s="112">
        <f t="shared" si="36"/>
        <v>513.98963730569949</v>
      </c>
      <c r="S580" s="181">
        <v>6731.14</v>
      </c>
      <c r="T580" s="182" t="s">
        <v>108</v>
      </c>
      <c r="U580" s="175"/>
      <c r="V580" s="123"/>
      <c r="W580" s="123"/>
    </row>
    <row r="581" spans="1:23" ht="21" customHeight="1" x14ac:dyDescent="0.25">
      <c r="A581" s="105" t="s">
        <v>1261</v>
      </c>
      <c r="B581" s="113" t="s">
        <v>618</v>
      </c>
      <c r="C581" s="154">
        <v>1960</v>
      </c>
      <c r="D581" s="154"/>
      <c r="E581" s="154" t="s">
        <v>59</v>
      </c>
      <c r="F581" s="154">
        <v>2</v>
      </c>
      <c r="G581" s="154"/>
      <c r="H581" s="163">
        <v>272.2</v>
      </c>
      <c r="I581" s="163"/>
      <c r="J581" s="163"/>
      <c r="K581" s="168">
        <v>22</v>
      </c>
      <c r="L581" s="163">
        <v>149743</v>
      </c>
      <c r="M581" s="185"/>
      <c r="N581" s="185"/>
      <c r="O581" s="185"/>
      <c r="P581" s="111">
        <f t="shared" si="35"/>
        <v>149743</v>
      </c>
      <c r="Q581" s="63"/>
      <c r="R581" s="116">
        <f t="shared" si="36"/>
        <v>550.12123438648052</v>
      </c>
      <c r="S581" s="211">
        <v>6731.14</v>
      </c>
      <c r="T581" s="182" t="s">
        <v>123</v>
      </c>
      <c r="U581" s="175"/>
      <c r="V581" s="123"/>
      <c r="W581" s="123"/>
    </row>
    <row r="582" spans="1:23" ht="21" customHeight="1" x14ac:dyDescent="0.25">
      <c r="A582" s="105" t="s">
        <v>1260</v>
      </c>
      <c r="B582" s="113" t="s">
        <v>619</v>
      </c>
      <c r="C582" s="154">
        <v>1958</v>
      </c>
      <c r="D582" s="154"/>
      <c r="E582" s="154" t="s">
        <v>59</v>
      </c>
      <c r="F582" s="154">
        <v>2</v>
      </c>
      <c r="G582" s="154"/>
      <c r="H582" s="163">
        <v>185.7</v>
      </c>
      <c r="I582" s="154"/>
      <c r="J582" s="154"/>
      <c r="K582" s="168">
        <v>8</v>
      </c>
      <c r="L582" s="163">
        <v>395231.47</v>
      </c>
      <c r="M582" s="63"/>
      <c r="N582" s="158"/>
      <c r="O582" s="63"/>
      <c r="P582" s="111">
        <f t="shared" si="35"/>
        <v>395231.47</v>
      </c>
      <c r="Q582" s="63"/>
      <c r="R582" s="112">
        <f t="shared" si="36"/>
        <v>2128.3331717824449</v>
      </c>
      <c r="S582" s="181">
        <v>6731.14</v>
      </c>
      <c r="T582" s="182" t="s">
        <v>108</v>
      </c>
      <c r="U582" s="175"/>
      <c r="V582" s="123"/>
      <c r="W582" s="123"/>
    </row>
    <row r="583" spans="1:23" ht="21" customHeight="1" x14ac:dyDescent="0.25">
      <c r="A583" s="105" t="s">
        <v>1259</v>
      </c>
      <c r="B583" s="113" t="s">
        <v>620</v>
      </c>
      <c r="C583" s="154">
        <v>1961</v>
      </c>
      <c r="D583" s="154"/>
      <c r="E583" s="154" t="s">
        <v>59</v>
      </c>
      <c r="F583" s="154">
        <v>2</v>
      </c>
      <c r="G583" s="154"/>
      <c r="H583" s="163">
        <v>616.6</v>
      </c>
      <c r="I583" s="154"/>
      <c r="J583" s="154"/>
      <c r="K583" s="168">
        <v>33</v>
      </c>
      <c r="L583" s="163">
        <v>785366.7</v>
      </c>
      <c r="M583" s="63"/>
      <c r="N583" s="158"/>
      <c r="O583" s="63"/>
      <c r="P583" s="111">
        <f t="shared" si="35"/>
        <v>785366.7</v>
      </c>
      <c r="Q583" s="63"/>
      <c r="R583" s="112">
        <f t="shared" si="36"/>
        <v>1273.7053194939992</v>
      </c>
      <c r="S583" s="181">
        <v>6731.14</v>
      </c>
      <c r="T583" s="182" t="s">
        <v>108</v>
      </c>
      <c r="U583" s="175"/>
      <c r="V583" s="123"/>
      <c r="W583" s="123"/>
    </row>
    <row r="584" spans="1:23" ht="21" customHeight="1" x14ac:dyDescent="0.25">
      <c r="A584" s="105" t="s">
        <v>1258</v>
      </c>
      <c r="B584" s="113" t="s">
        <v>621</v>
      </c>
      <c r="C584" s="154">
        <v>1978</v>
      </c>
      <c r="D584" s="154"/>
      <c r="E584" s="154" t="s">
        <v>76</v>
      </c>
      <c r="F584" s="154">
        <v>5</v>
      </c>
      <c r="G584" s="154"/>
      <c r="H584" s="163">
        <v>2450.1</v>
      </c>
      <c r="I584" s="154"/>
      <c r="J584" s="154"/>
      <c r="K584" s="168">
        <v>230</v>
      </c>
      <c r="L584" s="163">
        <v>1773527.49</v>
      </c>
      <c r="M584" s="63"/>
      <c r="N584" s="158"/>
      <c r="O584" s="63"/>
      <c r="P584" s="111">
        <f t="shared" si="35"/>
        <v>1773527.49</v>
      </c>
      <c r="Q584" s="63"/>
      <c r="R584" s="112">
        <f t="shared" si="36"/>
        <v>723.85922615403456</v>
      </c>
      <c r="S584" s="181">
        <v>6731.14</v>
      </c>
      <c r="T584" s="182" t="s">
        <v>108</v>
      </c>
      <c r="U584" s="175"/>
      <c r="V584" s="123"/>
      <c r="W584" s="123"/>
    </row>
    <row r="585" spans="1:23" ht="21" customHeight="1" x14ac:dyDescent="0.25">
      <c r="A585" s="105" t="s">
        <v>1257</v>
      </c>
      <c r="B585" s="113" t="s">
        <v>622</v>
      </c>
      <c r="C585" s="154">
        <v>1973</v>
      </c>
      <c r="D585" s="154"/>
      <c r="E585" s="154" t="s">
        <v>59</v>
      </c>
      <c r="F585" s="154">
        <v>5</v>
      </c>
      <c r="G585" s="154"/>
      <c r="H585" s="163">
        <v>3339.8</v>
      </c>
      <c r="I585" s="154"/>
      <c r="J585" s="154"/>
      <c r="K585" s="168">
        <v>156</v>
      </c>
      <c r="L585" s="163">
        <v>993565.9</v>
      </c>
      <c r="M585" s="63"/>
      <c r="N585" s="158"/>
      <c r="O585" s="63"/>
      <c r="P585" s="111">
        <f t="shared" si="35"/>
        <v>993565.9</v>
      </c>
      <c r="Q585" s="63"/>
      <c r="R585" s="112">
        <f t="shared" si="36"/>
        <v>297.49263428947842</v>
      </c>
      <c r="S585" s="181">
        <v>6731.14</v>
      </c>
      <c r="T585" s="182" t="s">
        <v>108</v>
      </c>
      <c r="U585" s="175"/>
      <c r="V585" s="123"/>
      <c r="W585" s="123"/>
    </row>
    <row r="586" spans="1:23" ht="21" customHeight="1" x14ac:dyDescent="0.25">
      <c r="A586" s="105" t="s">
        <v>1256</v>
      </c>
      <c r="B586" s="113" t="s">
        <v>623</v>
      </c>
      <c r="C586" s="154">
        <v>1986</v>
      </c>
      <c r="D586" s="154"/>
      <c r="E586" s="154" t="s">
        <v>304</v>
      </c>
      <c r="F586" s="154">
        <v>9</v>
      </c>
      <c r="G586" s="154"/>
      <c r="H586" s="163">
        <v>2450.1</v>
      </c>
      <c r="I586" s="154"/>
      <c r="J586" s="154"/>
      <c r="K586" s="168">
        <v>120</v>
      </c>
      <c r="L586" s="163">
        <v>734243.14</v>
      </c>
      <c r="M586" s="63"/>
      <c r="N586" s="158"/>
      <c r="O586" s="63"/>
      <c r="P586" s="111">
        <f t="shared" si="35"/>
        <v>734243.14</v>
      </c>
      <c r="Q586" s="63"/>
      <c r="R586" s="112">
        <f t="shared" si="36"/>
        <v>299.6788457613975</v>
      </c>
      <c r="S586" s="181">
        <v>6731.14</v>
      </c>
      <c r="T586" s="182" t="s">
        <v>108</v>
      </c>
      <c r="U586" s="175"/>
      <c r="V586" s="123"/>
      <c r="W586" s="123"/>
    </row>
    <row r="587" spans="1:23" ht="21" customHeight="1" x14ac:dyDescent="0.25">
      <c r="A587" s="105" t="s">
        <v>1255</v>
      </c>
      <c r="B587" s="113" t="s">
        <v>624</v>
      </c>
      <c r="C587" s="154">
        <v>1965</v>
      </c>
      <c r="D587" s="154"/>
      <c r="E587" s="154" t="s">
        <v>59</v>
      </c>
      <c r="F587" s="154">
        <v>5</v>
      </c>
      <c r="G587" s="154"/>
      <c r="H587" s="163">
        <v>4937.8</v>
      </c>
      <c r="I587" s="163"/>
      <c r="J587" s="163"/>
      <c r="K587" s="168">
        <v>233</v>
      </c>
      <c r="L587" s="163">
        <v>1374249.85</v>
      </c>
      <c r="M587" s="185"/>
      <c r="N587" s="185"/>
      <c r="O587" s="185"/>
      <c r="P587" s="111">
        <f t="shared" si="35"/>
        <v>1374249.85</v>
      </c>
      <c r="Q587" s="63"/>
      <c r="R587" s="116">
        <f t="shared" si="36"/>
        <v>278.31217343756327</v>
      </c>
      <c r="S587" s="211">
        <v>6731.14</v>
      </c>
      <c r="T587" s="182" t="s">
        <v>123</v>
      </c>
      <c r="U587" s="175"/>
      <c r="V587" s="123"/>
      <c r="W587" s="123"/>
    </row>
    <row r="588" spans="1:23" ht="21" customHeight="1" x14ac:dyDescent="0.25">
      <c r="A588" s="105" t="s">
        <v>1254</v>
      </c>
      <c r="B588" s="113" t="s">
        <v>625</v>
      </c>
      <c r="C588" s="154">
        <v>1982</v>
      </c>
      <c r="D588" s="154"/>
      <c r="E588" s="154" t="s">
        <v>59</v>
      </c>
      <c r="F588" s="154">
        <v>5</v>
      </c>
      <c r="G588" s="154"/>
      <c r="H588" s="163">
        <v>1517.6</v>
      </c>
      <c r="I588" s="154"/>
      <c r="J588" s="154"/>
      <c r="K588" s="168">
        <v>60</v>
      </c>
      <c r="L588" s="163">
        <v>212626.56</v>
      </c>
      <c r="M588" s="63"/>
      <c r="N588" s="158"/>
      <c r="O588" s="63"/>
      <c r="P588" s="111">
        <f t="shared" si="35"/>
        <v>212626.56</v>
      </c>
      <c r="Q588" s="63"/>
      <c r="R588" s="112">
        <f t="shared" si="36"/>
        <v>140.10711649973643</v>
      </c>
      <c r="S588" s="181">
        <v>6731.14</v>
      </c>
      <c r="T588" s="182" t="s">
        <v>108</v>
      </c>
      <c r="U588" s="175"/>
      <c r="V588" s="123"/>
      <c r="W588" s="123"/>
    </row>
    <row r="589" spans="1:23" ht="21" customHeight="1" x14ac:dyDescent="0.25">
      <c r="A589" s="105" t="s">
        <v>1253</v>
      </c>
      <c r="B589" s="113" t="s">
        <v>626</v>
      </c>
      <c r="C589" s="154">
        <v>1973</v>
      </c>
      <c r="D589" s="154"/>
      <c r="E589" s="154" t="s">
        <v>76</v>
      </c>
      <c r="F589" s="154">
        <v>5</v>
      </c>
      <c r="G589" s="154"/>
      <c r="H589" s="163">
        <v>3329.2</v>
      </c>
      <c r="I589" s="154"/>
      <c r="J589" s="154"/>
      <c r="K589" s="168">
        <v>147</v>
      </c>
      <c r="L589" s="163">
        <v>1220769</v>
      </c>
      <c r="M589" s="63"/>
      <c r="N589" s="158"/>
      <c r="O589" s="63"/>
      <c r="P589" s="111">
        <f t="shared" si="35"/>
        <v>1220769</v>
      </c>
      <c r="Q589" s="63"/>
      <c r="R589" s="112">
        <f t="shared" si="36"/>
        <v>366.68538988345551</v>
      </c>
      <c r="S589" s="181">
        <v>6731.14</v>
      </c>
      <c r="T589" s="182" t="s">
        <v>108</v>
      </c>
      <c r="U589" s="175"/>
      <c r="V589" s="123"/>
      <c r="W589" s="123"/>
    </row>
    <row r="590" spans="1:23" ht="21" customHeight="1" x14ac:dyDescent="0.25">
      <c r="A590" s="105" t="s">
        <v>1252</v>
      </c>
      <c r="B590" s="113" t="s">
        <v>627</v>
      </c>
      <c r="C590" s="154">
        <v>1970</v>
      </c>
      <c r="D590" s="154"/>
      <c r="E590" s="154" t="s">
        <v>59</v>
      </c>
      <c r="F590" s="154">
        <v>5</v>
      </c>
      <c r="G590" s="154"/>
      <c r="H590" s="163">
        <v>4507.3999999999996</v>
      </c>
      <c r="I590" s="163"/>
      <c r="J590" s="163"/>
      <c r="K590" s="168">
        <v>238</v>
      </c>
      <c r="L590" s="163">
        <v>1012899.9</v>
      </c>
      <c r="M590" s="185"/>
      <c r="N590" s="185"/>
      <c r="O590" s="185"/>
      <c r="P590" s="111">
        <f t="shared" si="35"/>
        <v>1012899.9</v>
      </c>
      <c r="Q590" s="63"/>
      <c r="R590" s="116">
        <f t="shared" si="36"/>
        <v>224.71932821582288</v>
      </c>
      <c r="S590" s="211">
        <v>6731.14</v>
      </c>
      <c r="T590" s="182" t="s">
        <v>123</v>
      </c>
      <c r="U590" s="175"/>
      <c r="V590" s="123"/>
      <c r="W590" s="123"/>
    </row>
    <row r="591" spans="1:23" ht="21" customHeight="1" x14ac:dyDescent="0.25">
      <c r="A591" s="105" t="s">
        <v>1251</v>
      </c>
      <c r="B591" s="113" t="s">
        <v>628</v>
      </c>
      <c r="C591" s="154">
        <v>1969</v>
      </c>
      <c r="D591" s="154"/>
      <c r="E591" s="154" t="s">
        <v>59</v>
      </c>
      <c r="F591" s="154">
        <v>5</v>
      </c>
      <c r="G591" s="154"/>
      <c r="H591" s="163">
        <v>3363.6</v>
      </c>
      <c r="I591" s="163"/>
      <c r="J591" s="163"/>
      <c r="K591" s="168">
        <v>148</v>
      </c>
      <c r="L591" s="163">
        <v>387691.16000000003</v>
      </c>
      <c r="M591" s="185"/>
      <c r="N591" s="185"/>
      <c r="O591" s="185"/>
      <c r="P591" s="111">
        <f t="shared" si="35"/>
        <v>387691.16000000003</v>
      </c>
      <c r="Q591" s="63"/>
      <c r="R591" s="116">
        <f t="shared" si="36"/>
        <v>115.26078011654181</v>
      </c>
      <c r="S591" s="211">
        <v>6731.14</v>
      </c>
      <c r="T591" s="182" t="s">
        <v>123</v>
      </c>
      <c r="U591" s="175"/>
      <c r="V591" s="123"/>
      <c r="W591" s="123"/>
    </row>
    <row r="592" spans="1:23" ht="21" customHeight="1" x14ac:dyDescent="0.25">
      <c r="A592" s="105" t="s">
        <v>1250</v>
      </c>
      <c r="B592" s="113" t="s">
        <v>629</v>
      </c>
      <c r="C592" s="154">
        <v>1970</v>
      </c>
      <c r="D592" s="154"/>
      <c r="E592" s="154" t="s">
        <v>59</v>
      </c>
      <c r="F592" s="154">
        <v>5</v>
      </c>
      <c r="G592" s="154"/>
      <c r="H592" s="163">
        <v>3282.7</v>
      </c>
      <c r="I592" s="163"/>
      <c r="J592" s="163"/>
      <c r="K592" s="168">
        <v>152</v>
      </c>
      <c r="L592" s="163">
        <v>664941.59</v>
      </c>
      <c r="M592" s="185"/>
      <c r="N592" s="185"/>
      <c r="O592" s="185"/>
      <c r="P592" s="111">
        <f t="shared" si="35"/>
        <v>664941.59</v>
      </c>
      <c r="Q592" s="63"/>
      <c r="R592" s="116">
        <f t="shared" si="36"/>
        <v>202.55935358089377</v>
      </c>
      <c r="S592" s="211">
        <v>6731.14</v>
      </c>
      <c r="T592" s="182" t="s">
        <v>123</v>
      </c>
      <c r="U592" s="175"/>
      <c r="V592" s="123"/>
      <c r="W592" s="123"/>
    </row>
    <row r="593" spans="1:23" ht="21" customHeight="1" x14ac:dyDescent="0.25">
      <c r="A593" s="105" t="s">
        <v>1249</v>
      </c>
      <c r="B593" s="113" t="s">
        <v>630</v>
      </c>
      <c r="C593" s="154">
        <v>1981</v>
      </c>
      <c r="D593" s="154"/>
      <c r="E593" s="154" t="s">
        <v>59</v>
      </c>
      <c r="F593" s="154">
        <v>5</v>
      </c>
      <c r="G593" s="154"/>
      <c r="H593" s="163">
        <v>1659</v>
      </c>
      <c r="I593" s="154"/>
      <c r="J593" s="154"/>
      <c r="K593" s="168">
        <v>68</v>
      </c>
      <c r="L593" s="163">
        <v>1275544.28</v>
      </c>
      <c r="M593" s="63"/>
      <c r="N593" s="158"/>
      <c r="O593" s="63"/>
      <c r="P593" s="111">
        <f t="shared" si="35"/>
        <v>1275544.28</v>
      </c>
      <c r="Q593" s="63"/>
      <c r="R593" s="112">
        <f t="shared" si="36"/>
        <v>768.86333936106087</v>
      </c>
      <c r="S593" s="181">
        <v>6731.14</v>
      </c>
      <c r="T593" s="182" t="s">
        <v>108</v>
      </c>
      <c r="U593" s="175"/>
      <c r="V593" s="123"/>
      <c r="W593" s="123"/>
    </row>
    <row r="594" spans="1:23" ht="21" customHeight="1" x14ac:dyDescent="0.25">
      <c r="A594" s="105" t="s">
        <v>1248</v>
      </c>
      <c r="B594" s="113" t="s">
        <v>631</v>
      </c>
      <c r="C594" s="154">
        <v>1959</v>
      </c>
      <c r="D594" s="154"/>
      <c r="E594" s="154" t="s">
        <v>59</v>
      </c>
      <c r="F594" s="154">
        <v>2</v>
      </c>
      <c r="G594" s="154"/>
      <c r="H594" s="163">
        <v>805.3</v>
      </c>
      <c r="I594" s="154"/>
      <c r="J594" s="154"/>
      <c r="K594" s="168">
        <v>49</v>
      </c>
      <c r="L594" s="163">
        <v>1190491.3799999999</v>
      </c>
      <c r="M594" s="63"/>
      <c r="N594" s="158"/>
      <c r="O594" s="63"/>
      <c r="P594" s="111">
        <f t="shared" si="35"/>
        <v>1190491.3799999999</v>
      </c>
      <c r="Q594" s="63"/>
      <c r="R594" s="112">
        <f t="shared" si="36"/>
        <v>1478.3203526636037</v>
      </c>
      <c r="S594" s="181">
        <v>6731.14</v>
      </c>
      <c r="T594" s="182" t="s">
        <v>108</v>
      </c>
      <c r="U594" s="175"/>
      <c r="V594" s="123"/>
      <c r="W594" s="123"/>
    </row>
    <row r="595" spans="1:23" ht="21" customHeight="1" x14ac:dyDescent="0.25">
      <c r="A595" s="105" t="s">
        <v>1247</v>
      </c>
      <c r="B595" s="113" t="s">
        <v>632</v>
      </c>
      <c r="C595" s="154">
        <v>1957</v>
      </c>
      <c r="D595" s="154"/>
      <c r="E595" s="154" t="s">
        <v>59</v>
      </c>
      <c r="F595" s="154">
        <v>2</v>
      </c>
      <c r="G595" s="154"/>
      <c r="H595" s="163">
        <v>417.7</v>
      </c>
      <c r="I595" s="154"/>
      <c r="J595" s="154"/>
      <c r="K595" s="168">
        <v>20</v>
      </c>
      <c r="L595" s="163">
        <v>839313.22</v>
      </c>
      <c r="M595" s="63"/>
      <c r="N595" s="158"/>
      <c r="O595" s="63"/>
      <c r="P595" s="111">
        <f t="shared" si="35"/>
        <v>839313.22</v>
      </c>
      <c r="Q595" s="63"/>
      <c r="R595" s="112">
        <f t="shared" si="36"/>
        <v>2009.3684941345464</v>
      </c>
      <c r="S595" s="181">
        <v>6731.14</v>
      </c>
      <c r="T595" s="182" t="s">
        <v>108</v>
      </c>
      <c r="U595" s="175"/>
      <c r="V595" s="123"/>
      <c r="W595" s="123"/>
    </row>
    <row r="596" spans="1:23" ht="21" customHeight="1" x14ac:dyDescent="0.25">
      <c r="A596" s="105" t="s">
        <v>1246</v>
      </c>
      <c r="B596" s="113" t="s">
        <v>633</v>
      </c>
      <c r="C596" s="154">
        <v>1960</v>
      </c>
      <c r="D596" s="154"/>
      <c r="E596" s="154" t="s">
        <v>59</v>
      </c>
      <c r="F596" s="154">
        <v>2</v>
      </c>
      <c r="G596" s="154"/>
      <c r="H596" s="163">
        <v>622.1</v>
      </c>
      <c r="I596" s="154"/>
      <c r="J596" s="154"/>
      <c r="K596" s="168">
        <v>31</v>
      </c>
      <c r="L596" s="163">
        <v>931992.92</v>
      </c>
      <c r="M596" s="63"/>
      <c r="N596" s="158"/>
      <c r="O596" s="63"/>
      <c r="P596" s="111">
        <f t="shared" si="35"/>
        <v>931992.92</v>
      </c>
      <c r="Q596" s="63"/>
      <c r="R596" s="112">
        <f t="shared" si="36"/>
        <v>1498.1400417939237</v>
      </c>
      <c r="S596" s="181">
        <v>6731.14</v>
      </c>
      <c r="T596" s="182" t="s">
        <v>108</v>
      </c>
      <c r="U596" s="175"/>
      <c r="V596" s="123"/>
      <c r="W596" s="123"/>
    </row>
    <row r="597" spans="1:23" ht="21" customHeight="1" x14ac:dyDescent="0.25">
      <c r="A597" s="105" t="s">
        <v>1245</v>
      </c>
      <c r="B597" s="113" t="s">
        <v>634</v>
      </c>
      <c r="C597" s="154">
        <v>1968</v>
      </c>
      <c r="D597" s="154"/>
      <c r="E597" s="154" t="s">
        <v>76</v>
      </c>
      <c r="F597" s="154">
        <v>5</v>
      </c>
      <c r="G597" s="154"/>
      <c r="H597" s="163">
        <v>5190.1000000000004</v>
      </c>
      <c r="I597" s="154"/>
      <c r="J597" s="154"/>
      <c r="K597" s="168">
        <v>242</v>
      </c>
      <c r="L597" s="163">
        <v>1149274.29</v>
      </c>
      <c r="M597" s="63"/>
      <c r="N597" s="158"/>
      <c r="O597" s="63"/>
      <c r="P597" s="111">
        <f t="shared" si="35"/>
        <v>1149274.29</v>
      </c>
      <c r="Q597" s="63"/>
      <c r="R597" s="112">
        <f t="shared" si="36"/>
        <v>221.43586636095642</v>
      </c>
      <c r="S597" s="181">
        <v>6731.14</v>
      </c>
      <c r="T597" s="182" t="s">
        <v>108</v>
      </c>
      <c r="U597" s="175"/>
      <c r="V597" s="123"/>
      <c r="W597" s="123"/>
    </row>
    <row r="598" spans="1:23" ht="21" customHeight="1" x14ac:dyDescent="0.25">
      <c r="A598" s="105" t="s">
        <v>1244</v>
      </c>
      <c r="B598" s="113" t="s">
        <v>635</v>
      </c>
      <c r="C598" s="154">
        <v>1848</v>
      </c>
      <c r="D598" s="154"/>
      <c r="E598" s="154" t="s">
        <v>59</v>
      </c>
      <c r="F598" s="154">
        <v>2</v>
      </c>
      <c r="G598" s="154"/>
      <c r="H598" s="163">
        <v>435.3</v>
      </c>
      <c r="I598" s="163"/>
      <c r="J598" s="163"/>
      <c r="K598" s="168">
        <v>28</v>
      </c>
      <c r="L598" s="163">
        <v>220627.22</v>
      </c>
      <c r="M598" s="185"/>
      <c r="N598" s="185"/>
      <c r="O598" s="185"/>
      <c r="P598" s="111">
        <f t="shared" si="35"/>
        <v>220627.22</v>
      </c>
      <c r="Q598" s="63"/>
      <c r="R598" s="116">
        <f t="shared" si="36"/>
        <v>506.83946703422924</v>
      </c>
      <c r="S598" s="211">
        <v>6731.14</v>
      </c>
      <c r="T598" s="182" t="s">
        <v>123</v>
      </c>
      <c r="U598" s="175"/>
      <c r="V598" s="123"/>
      <c r="W598" s="123"/>
    </row>
    <row r="599" spans="1:23" ht="21" customHeight="1" x14ac:dyDescent="0.25">
      <c r="A599" s="105" t="s">
        <v>1243</v>
      </c>
      <c r="B599" s="113" t="s">
        <v>636</v>
      </c>
      <c r="C599" s="154">
        <v>1961</v>
      </c>
      <c r="D599" s="154"/>
      <c r="E599" s="154" t="s">
        <v>59</v>
      </c>
      <c r="F599" s="154">
        <v>4</v>
      </c>
      <c r="G599" s="154"/>
      <c r="H599" s="163">
        <v>1672</v>
      </c>
      <c r="I599" s="154"/>
      <c r="J599" s="154"/>
      <c r="K599" s="168">
        <v>67</v>
      </c>
      <c r="L599" s="163">
        <v>1281351.8999999999</v>
      </c>
      <c r="M599" s="63"/>
      <c r="N599" s="158"/>
      <c r="O599" s="63"/>
      <c r="P599" s="111">
        <f t="shared" si="35"/>
        <v>1281351.8999999999</v>
      </c>
      <c r="Q599" s="63"/>
      <c r="R599" s="112">
        <f t="shared" si="36"/>
        <v>766.3587918660287</v>
      </c>
      <c r="S599" s="181">
        <v>6731.14</v>
      </c>
      <c r="T599" s="182" t="s">
        <v>108</v>
      </c>
      <c r="U599" s="175"/>
      <c r="V599" s="123"/>
      <c r="W599" s="123"/>
    </row>
    <row r="600" spans="1:23" ht="21" customHeight="1" x14ac:dyDescent="0.25">
      <c r="A600" s="105" t="s">
        <v>1242</v>
      </c>
      <c r="B600" s="113" t="s">
        <v>637</v>
      </c>
      <c r="C600" s="154">
        <v>1967</v>
      </c>
      <c r="D600" s="154"/>
      <c r="E600" s="154" t="s">
        <v>76</v>
      </c>
      <c r="F600" s="154">
        <v>5</v>
      </c>
      <c r="G600" s="154"/>
      <c r="H600" s="163">
        <v>4181.3999999999996</v>
      </c>
      <c r="I600" s="154"/>
      <c r="J600" s="154"/>
      <c r="K600" s="168">
        <v>196</v>
      </c>
      <c r="L600" s="163">
        <v>1384062.6</v>
      </c>
      <c r="M600" s="63"/>
      <c r="N600" s="158"/>
      <c r="O600" s="63"/>
      <c r="P600" s="111">
        <f t="shared" si="35"/>
        <v>1384062.6</v>
      </c>
      <c r="Q600" s="63"/>
      <c r="R600" s="112">
        <f t="shared" si="36"/>
        <v>331.00459176352422</v>
      </c>
      <c r="S600" s="181">
        <v>6731.14</v>
      </c>
      <c r="T600" s="182" t="s">
        <v>108</v>
      </c>
      <c r="U600" s="175"/>
      <c r="V600" s="123"/>
      <c r="W600" s="123"/>
    </row>
    <row r="601" spans="1:23" ht="21" customHeight="1" x14ac:dyDescent="0.25">
      <c r="A601" s="105" t="s">
        <v>1241</v>
      </c>
      <c r="B601" s="113" t="s">
        <v>638</v>
      </c>
      <c r="C601" s="154">
        <v>1956</v>
      </c>
      <c r="D601" s="154"/>
      <c r="E601" s="154" t="s">
        <v>59</v>
      </c>
      <c r="F601" s="154">
        <v>3</v>
      </c>
      <c r="G601" s="154"/>
      <c r="H601" s="163">
        <v>1177.5999999999999</v>
      </c>
      <c r="I601" s="154"/>
      <c r="J601" s="154"/>
      <c r="K601" s="168">
        <v>43</v>
      </c>
      <c r="L601" s="163">
        <v>796361.72</v>
      </c>
      <c r="M601" s="63"/>
      <c r="N601" s="158"/>
      <c r="O601" s="63"/>
      <c r="P601" s="111">
        <f t="shared" si="35"/>
        <v>796361.72</v>
      </c>
      <c r="Q601" s="63"/>
      <c r="R601" s="112">
        <f t="shared" si="36"/>
        <v>676.25825407608704</v>
      </c>
      <c r="S601" s="181">
        <v>6731.14</v>
      </c>
      <c r="T601" s="182" t="s">
        <v>108</v>
      </c>
      <c r="U601" s="175"/>
      <c r="V601" s="123"/>
      <c r="W601" s="123"/>
    </row>
    <row r="602" spans="1:23" ht="21" customHeight="1" x14ac:dyDescent="0.25">
      <c r="A602" s="105" t="s">
        <v>1240</v>
      </c>
      <c r="B602" s="113" t="s">
        <v>639</v>
      </c>
      <c r="C602" s="154">
        <v>1952</v>
      </c>
      <c r="D602" s="154"/>
      <c r="E602" s="154" t="s">
        <v>59</v>
      </c>
      <c r="F602" s="154">
        <v>3</v>
      </c>
      <c r="G602" s="154"/>
      <c r="H602" s="163">
        <v>1712.3</v>
      </c>
      <c r="I602" s="154"/>
      <c r="J602" s="154"/>
      <c r="K602" s="168">
        <v>54</v>
      </c>
      <c r="L602" s="163">
        <v>1516253.98</v>
      </c>
      <c r="M602" s="63"/>
      <c r="N602" s="158"/>
      <c r="O602" s="63"/>
      <c r="P602" s="111">
        <f t="shared" si="35"/>
        <v>1516253.98</v>
      </c>
      <c r="Q602" s="63"/>
      <c r="R602" s="112">
        <f t="shared" si="36"/>
        <v>885.50720084097418</v>
      </c>
      <c r="S602" s="181">
        <v>6731.14</v>
      </c>
      <c r="T602" s="182" t="s">
        <v>108</v>
      </c>
      <c r="U602" s="175"/>
      <c r="V602" s="123"/>
      <c r="W602" s="123"/>
    </row>
    <row r="603" spans="1:23" ht="21" customHeight="1" x14ac:dyDescent="0.25">
      <c r="A603" s="105" t="s">
        <v>1239</v>
      </c>
      <c r="B603" s="113" t="s">
        <v>640</v>
      </c>
      <c r="C603" s="154">
        <v>1956</v>
      </c>
      <c r="D603" s="154"/>
      <c r="E603" s="154" t="s">
        <v>59</v>
      </c>
      <c r="F603" s="154">
        <v>3</v>
      </c>
      <c r="G603" s="154"/>
      <c r="H603" s="163">
        <v>1972.21</v>
      </c>
      <c r="I603" s="154"/>
      <c r="J603" s="154"/>
      <c r="K603" s="168">
        <v>52</v>
      </c>
      <c r="L603" s="163">
        <v>3114816.23</v>
      </c>
      <c r="M603" s="63"/>
      <c r="N603" s="158"/>
      <c r="O603" s="63"/>
      <c r="P603" s="111">
        <f t="shared" si="35"/>
        <v>3114816.23</v>
      </c>
      <c r="Q603" s="63"/>
      <c r="R603" s="112">
        <f t="shared" si="36"/>
        <v>1579.3532281045123</v>
      </c>
      <c r="S603" s="181">
        <v>6731.14</v>
      </c>
      <c r="T603" s="182" t="s">
        <v>108</v>
      </c>
      <c r="U603" s="175"/>
      <c r="V603" s="123"/>
      <c r="W603" s="123"/>
    </row>
    <row r="604" spans="1:23" ht="21" customHeight="1" x14ac:dyDescent="0.25">
      <c r="A604" s="105" t="s">
        <v>1238</v>
      </c>
      <c r="B604" s="113" t="s">
        <v>641</v>
      </c>
      <c r="C604" s="154">
        <v>1957</v>
      </c>
      <c r="D604" s="154"/>
      <c r="E604" s="154" t="s">
        <v>59</v>
      </c>
      <c r="F604" s="154">
        <v>3</v>
      </c>
      <c r="G604" s="154"/>
      <c r="H604" s="163">
        <v>1066.2</v>
      </c>
      <c r="I604" s="154"/>
      <c r="J604" s="154"/>
      <c r="K604" s="168">
        <v>30</v>
      </c>
      <c r="L604" s="163">
        <v>578218.88</v>
      </c>
      <c r="M604" s="63"/>
      <c r="N604" s="158"/>
      <c r="O604" s="63"/>
      <c r="P604" s="111">
        <f t="shared" si="35"/>
        <v>578218.88</v>
      </c>
      <c r="Q604" s="63"/>
      <c r="R604" s="112">
        <f t="shared" si="36"/>
        <v>542.31746389045202</v>
      </c>
      <c r="S604" s="181">
        <v>6731.14</v>
      </c>
      <c r="T604" s="182" t="s">
        <v>108</v>
      </c>
      <c r="U604" s="175"/>
      <c r="V604" s="123"/>
      <c r="W604" s="123"/>
    </row>
    <row r="605" spans="1:23" ht="21" customHeight="1" x14ac:dyDescent="0.25">
      <c r="A605" s="105" t="s">
        <v>1237</v>
      </c>
      <c r="B605" s="113" t="s">
        <v>642</v>
      </c>
      <c r="C605" s="154">
        <v>1960</v>
      </c>
      <c r="D605" s="154"/>
      <c r="E605" s="154" t="s">
        <v>59</v>
      </c>
      <c r="F605" s="154">
        <v>4</v>
      </c>
      <c r="G605" s="154"/>
      <c r="H605" s="163">
        <v>1291.21</v>
      </c>
      <c r="I605" s="154"/>
      <c r="J605" s="154"/>
      <c r="K605" s="168">
        <v>43</v>
      </c>
      <c r="L605" s="163">
        <v>674708.66</v>
      </c>
      <c r="M605" s="63"/>
      <c r="N605" s="158"/>
      <c r="O605" s="63"/>
      <c r="P605" s="111">
        <f t="shared" si="35"/>
        <v>674708.66</v>
      </c>
      <c r="Q605" s="63"/>
      <c r="R605" s="112">
        <f t="shared" si="36"/>
        <v>522.53983472866537</v>
      </c>
      <c r="S605" s="181">
        <v>6731.14</v>
      </c>
      <c r="T605" s="182" t="s">
        <v>108</v>
      </c>
      <c r="U605" s="175"/>
      <c r="V605" s="123"/>
      <c r="W605" s="123"/>
    </row>
    <row r="606" spans="1:23" ht="21" customHeight="1" x14ac:dyDescent="0.25">
      <c r="A606" s="105" t="s">
        <v>1236</v>
      </c>
      <c r="B606" s="113" t="s">
        <v>643</v>
      </c>
      <c r="C606" s="154">
        <v>1953</v>
      </c>
      <c r="D606" s="154"/>
      <c r="E606" s="154" t="s">
        <v>59</v>
      </c>
      <c r="F606" s="154">
        <v>3</v>
      </c>
      <c r="G606" s="154"/>
      <c r="H606" s="163">
        <v>2015.08</v>
      </c>
      <c r="I606" s="154"/>
      <c r="J606" s="154"/>
      <c r="K606" s="168">
        <v>67</v>
      </c>
      <c r="L606" s="163">
        <v>3148818.83</v>
      </c>
      <c r="M606" s="63"/>
      <c r="N606" s="158"/>
      <c r="O606" s="63"/>
      <c r="P606" s="111">
        <f t="shared" si="35"/>
        <v>3148818.83</v>
      </c>
      <c r="Q606" s="63"/>
      <c r="R606" s="112">
        <f t="shared" si="36"/>
        <v>1562.6272058677573</v>
      </c>
      <c r="S606" s="181">
        <v>6731.14</v>
      </c>
      <c r="T606" s="182" t="s">
        <v>108</v>
      </c>
      <c r="U606" s="175"/>
      <c r="V606" s="123"/>
      <c r="W606" s="123"/>
    </row>
    <row r="607" spans="1:23" ht="21" customHeight="1" x14ac:dyDescent="0.25">
      <c r="A607" s="105" t="s">
        <v>1235</v>
      </c>
      <c r="B607" s="113" t="s">
        <v>644</v>
      </c>
      <c r="C607" s="154">
        <v>1963</v>
      </c>
      <c r="D607" s="154"/>
      <c r="E607" s="154" t="s">
        <v>59</v>
      </c>
      <c r="F607" s="154">
        <v>2</v>
      </c>
      <c r="G607" s="154"/>
      <c r="H607" s="163">
        <v>267.10000000000002</v>
      </c>
      <c r="I607" s="154"/>
      <c r="J607" s="154"/>
      <c r="K607" s="168">
        <v>21</v>
      </c>
      <c r="L607" s="163">
        <v>577711.48</v>
      </c>
      <c r="M607" s="63"/>
      <c r="N607" s="158"/>
      <c r="O607" s="63"/>
      <c r="P607" s="111">
        <f t="shared" si="35"/>
        <v>577711.48</v>
      </c>
      <c r="Q607" s="63"/>
      <c r="R607" s="112">
        <f t="shared" si="36"/>
        <v>2162.9033320853609</v>
      </c>
      <c r="S607" s="181">
        <v>6731.14</v>
      </c>
      <c r="T607" s="182" t="s">
        <v>108</v>
      </c>
      <c r="U607" s="175"/>
      <c r="V607" s="123"/>
      <c r="W607" s="123"/>
    </row>
    <row r="608" spans="1:23" ht="21" customHeight="1" x14ac:dyDescent="0.25">
      <c r="A608" s="105" t="s">
        <v>1234</v>
      </c>
      <c r="B608" s="113" t="s">
        <v>645</v>
      </c>
      <c r="C608" s="154">
        <v>1963</v>
      </c>
      <c r="D608" s="154"/>
      <c r="E608" s="154" t="s">
        <v>59</v>
      </c>
      <c r="F608" s="154">
        <v>2</v>
      </c>
      <c r="G608" s="154"/>
      <c r="H608" s="163">
        <v>215.1</v>
      </c>
      <c r="I608" s="154"/>
      <c r="J608" s="154"/>
      <c r="K608" s="168">
        <v>15</v>
      </c>
      <c r="L608" s="163">
        <v>558684.49</v>
      </c>
      <c r="M608" s="63"/>
      <c r="N608" s="158"/>
      <c r="O608" s="63"/>
      <c r="P608" s="111">
        <f t="shared" si="35"/>
        <v>558684.49</v>
      </c>
      <c r="Q608" s="63"/>
      <c r="R608" s="112">
        <f t="shared" si="36"/>
        <v>2597.3244537424453</v>
      </c>
      <c r="S608" s="181">
        <v>6731.14</v>
      </c>
      <c r="T608" s="182" t="s">
        <v>108</v>
      </c>
      <c r="U608" s="175"/>
      <c r="V608" s="123"/>
      <c r="W608" s="123"/>
    </row>
    <row r="609" spans="1:23" ht="21" customHeight="1" x14ac:dyDescent="0.25">
      <c r="A609" s="105" t="s">
        <v>1233</v>
      </c>
      <c r="B609" s="113" t="s">
        <v>646</v>
      </c>
      <c r="C609" s="154">
        <v>1963</v>
      </c>
      <c r="D609" s="154"/>
      <c r="E609" s="154" t="s">
        <v>59</v>
      </c>
      <c r="F609" s="154">
        <v>2</v>
      </c>
      <c r="G609" s="154"/>
      <c r="H609" s="163">
        <v>226.8</v>
      </c>
      <c r="I609" s="154"/>
      <c r="J609" s="154"/>
      <c r="K609" s="168">
        <v>21</v>
      </c>
      <c r="L609" s="163">
        <v>249201.51</v>
      </c>
      <c r="M609" s="63"/>
      <c r="N609" s="158"/>
      <c r="O609" s="63"/>
      <c r="P609" s="111">
        <f t="shared" si="35"/>
        <v>249201.51</v>
      </c>
      <c r="Q609" s="63"/>
      <c r="R609" s="112">
        <f t="shared" si="36"/>
        <v>1098.7720899470899</v>
      </c>
      <c r="S609" s="181">
        <v>6731.14</v>
      </c>
      <c r="T609" s="182" t="s">
        <v>108</v>
      </c>
      <c r="U609" s="175"/>
      <c r="V609" s="123"/>
      <c r="W609" s="123"/>
    </row>
    <row r="610" spans="1:23" ht="21" customHeight="1" x14ac:dyDescent="0.25">
      <c r="A610" s="105" t="s">
        <v>1232</v>
      </c>
      <c r="B610" s="113" t="s">
        <v>647</v>
      </c>
      <c r="C610" s="154">
        <v>1963</v>
      </c>
      <c r="D610" s="154"/>
      <c r="E610" s="154" t="s">
        <v>59</v>
      </c>
      <c r="F610" s="154">
        <v>2</v>
      </c>
      <c r="G610" s="154"/>
      <c r="H610" s="163">
        <v>194.4</v>
      </c>
      <c r="I610" s="154"/>
      <c r="J610" s="154"/>
      <c r="K610" s="168">
        <v>17</v>
      </c>
      <c r="L610" s="163">
        <v>562558.18999999994</v>
      </c>
      <c r="M610" s="63"/>
      <c r="N610" s="158"/>
      <c r="O610" s="63"/>
      <c r="P610" s="111">
        <f t="shared" si="35"/>
        <v>562558.18999999994</v>
      </c>
      <c r="Q610" s="63"/>
      <c r="R610" s="112">
        <f t="shared" si="36"/>
        <v>2893.8178497942381</v>
      </c>
      <c r="S610" s="181">
        <v>6731.14</v>
      </c>
      <c r="T610" s="182" t="s">
        <v>108</v>
      </c>
      <c r="U610" s="175"/>
      <c r="V610" s="123"/>
      <c r="W610" s="123"/>
    </row>
    <row r="611" spans="1:23" ht="39" customHeight="1" x14ac:dyDescent="0.25">
      <c r="A611" s="105" t="s">
        <v>1231</v>
      </c>
      <c r="B611" s="113" t="s">
        <v>648</v>
      </c>
      <c r="C611" s="177" t="s">
        <v>791</v>
      </c>
      <c r="D611" s="154"/>
      <c r="E611" s="154" t="s">
        <v>59</v>
      </c>
      <c r="F611" s="154">
        <v>4</v>
      </c>
      <c r="G611" s="154"/>
      <c r="H611" s="163">
        <v>2476</v>
      </c>
      <c r="I611" s="154"/>
      <c r="J611" s="154"/>
      <c r="K611" s="168">
        <v>95</v>
      </c>
      <c r="L611" s="163">
        <v>1937542</v>
      </c>
      <c r="M611" s="63"/>
      <c r="N611" s="158"/>
      <c r="O611" s="63"/>
      <c r="P611" s="111">
        <f t="shared" si="35"/>
        <v>1937542</v>
      </c>
      <c r="Q611" s="63"/>
      <c r="R611" s="112">
        <f t="shared" si="36"/>
        <v>782.52907915993535</v>
      </c>
      <c r="S611" s="181">
        <v>6731.14</v>
      </c>
      <c r="T611" s="182" t="s">
        <v>108</v>
      </c>
      <c r="U611" s="175"/>
      <c r="V611" s="123"/>
      <c r="W611" s="123"/>
    </row>
    <row r="612" spans="1:23" ht="21" customHeight="1" x14ac:dyDescent="0.25">
      <c r="A612" s="105" t="s">
        <v>1230</v>
      </c>
      <c r="B612" s="113" t="s">
        <v>649</v>
      </c>
      <c r="C612" s="154">
        <v>1960</v>
      </c>
      <c r="D612" s="154"/>
      <c r="E612" s="154" t="s">
        <v>59</v>
      </c>
      <c r="F612" s="154">
        <v>2</v>
      </c>
      <c r="G612" s="154"/>
      <c r="H612" s="163">
        <v>278.8</v>
      </c>
      <c r="I612" s="154"/>
      <c r="J612" s="154"/>
      <c r="K612" s="168">
        <v>34</v>
      </c>
      <c r="L612" s="163">
        <v>398935.58</v>
      </c>
      <c r="M612" s="63"/>
      <c r="N612" s="158"/>
      <c r="O612" s="63"/>
      <c r="P612" s="111">
        <f t="shared" ref="P612:P675" si="37">L612</f>
        <v>398935.58</v>
      </c>
      <c r="Q612" s="63"/>
      <c r="R612" s="112">
        <f t="shared" ref="R612:R675" si="38">L612/H612</f>
        <v>1430.9023672883789</v>
      </c>
      <c r="S612" s="181">
        <v>6731.14</v>
      </c>
      <c r="T612" s="182" t="s">
        <v>108</v>
      </c>
      <c r="U612" s="175"/>
      <c r="V612" s="123"/>
      <c r="W612" s="123"/>
    </row>
    <row r="613" spans="1:23" ht="21" customHeight="1" x14ac:dyDescent="0.25">
      <c r="A613" s="105" t="s">
        <v>1229</v>
      </c>
      <c r="B613" s="113" t="s">
        <v>650</v>
      </c>
      <c r="C613" s="154">
        <v>1961</v>
      </c>
      <c r="D613" s="154"/>
      <c r="E613" s="154" t="s">
        <v>59</v>
      </c>
      <c r="F613" s="154">
        <v>4</v>
      </c>
      <c r="G613" s="154"/>
      <c r="H613" s="163">
        <v>2728.7</v>
      </c>
      <c r="I613" s="154"/>
      <c r="J613" s="154"/>
      <c r="K613" s="168">
        <v>102</v>
      </c>
      <c r="L613" s="163">
        <v>1727400.82</v>
      </c>
      <c r="M613" s="63"/>
      <c r="N613" s="158"/>
      <c r="O613" s="63"/>
      <c r="P613" s="111">
        <f t="shared" si="37"/>
        <v>1727400.82</v>
      </c>
      <c r="Q613" s="63"/>
      <c r="R613" s="112">
        <f t="shared" si="38"/>
        <v>633.04900502070586</v>
      </c>
      <c r="S613" s="181">
        <v>6731.14</v>
      </c>
      <c r="T613" s="182" t="s">
        <v>108</v>
      </c>
      <c r="U613" s="175"/>
      <c r="V613" s="123"/>
      <c r="W613" s="123"/>
    </row>
    <row r="614" spans="1:23" ht="21" customHeight="1" x14ac:dyDescent="0.25">
      <c r="A614" s="105" t="s">
        <v>1228</v>
      </c>
      <c r="B614" s="113" t="s">
        <v>651</v>
      </c>
      <c r="C614" s="154">
        <v>1967</v>
      </c>
      <c r="D614" s="154"/>
      <c r="E614" s="154" t="s">
        <v>59</v>
      </c>
      <c r="F614" s="154">
        <v>5</v>
      </c>
      <c r="G614" s="154"/>
      <c r="H614" s="163">
        <v>2571.8000000000002</v>
      </c>
      <c r="I614" s="154"/>
      <c r="J614" s="154"/>
      <c r="K614" s="168">
        <v>103</v>
      </c>
      <c r="L614" s="163">
        <v>1126887.02</v>
      </c>
      <c r="M614" s="63"/>
      <c r="N614" s="158"/>
      <c r="O614" s="63"/>
      <c r="P614" s="111">
        <f t="shared" si="37"/>
        <v>1126887.02</v>
      </c>
      <c r="Q614" s="63"/>
      <c r="R614" s="112">
        <f t="shared" si="38"/>
        <v>438.17054980947194</v>
      </c>
      <c r="S614" s="181">
        <v>6731.14</v>
      </c>
      <c r="T614" s="182" t="s">
        <v>108</v>
      </c>
      <c r="U614" s="175"/>
      <c r="V614" s="123"/>
      <c r="W614" s="123"/>
    </row>
    <row r="615" spans="1:23" ht="21" customHeight="1" x14ac:dyDescent="0.25">
      <c r="A615" s="105" t="s">
        <v>1227</v>
      </c>
      <c r="B615" s="113" t="s">
        <v>652</v>
      </c>
      <c r="C615" s="154">
        <v>1963</v>
      </c>
      <c r="D615" s="154"/>
      <c r="E615" s="154" t="s">
        <v>59</v>
      </c>
      <c r="F615" s="154">
        <v>5</v>
      </c>
      <c r="G615" s="154"/>
      <c r="H615" s="163">
        <v>2850.6</v>
      </c>
      <c r="I615" s="154"/>
      <c r="J615" s="154"/>
      <c r="K615" s="168">
        <v>80</v>
      </c>
      <c r="L615" s="163">
        <v>1084206.42</v>
      </c>
      <c r="M615" s="63"/>
      <c r="N615" s="158"/>
      <c r="O615" s="63"/>
      <c r="P615" s="111">
        <f t="shared" si="37"/>
        <v>1084206.42</v>
      </c>
      <c r="Q615" s="63"/>
      <c r="R615" s="112">
        <f t="shared" si="38"/>
        <v>380.34323300357818</v>
      </c>
      <c r="S615" s="181">
        <v>6731.14</v>
      </c>
      <c r="T615" s="182" t="s">
        <v>108</v>
      </c>
      <c r="U615" s="175"/>
      <c r="V615" s="123"/>
      <c r="W615" s="123"/>
    </row>
    <row r="616" spans="1:23" ht="21" customHeight="1" x14ac:dyDescent="0.25">
      <c r="A616" s="105" t="s">
        <v>1226</v>
      </c>
      <c r="B616" s="113" t="s">
        <v>653</v>
      </c>
      <c r="C616" s="154">
        <v>1976</v>
      </c>
      <c r="D616" s="154"/>
      <c r="E616" s="154" t="s">
        <v>59</v>
      </c>
      <c r="F616" s="154">
        <v>9</v>
      </c>
      <c r="G616" s="154"/>
      <c r="H616" s="163">
        <v>7182.7</v>
      </c>
      <c r="I616" s="154"/>
      <c r="J616" s="154"/>
      <c r="K616" s="168">
        <v>336</v>
      </c>
      <c r="L616" s="163">
        <v>1754107.76</v>
      </c>
      <c r="M616" s="63"/>
      <c r="N616" s="158"/>
      <c r="O616" s="63"/>
      <c r="P616" s="111">
        <f t="shared" si="37"/>
        <v>1754107.76</v>
      </c>
      <c r="Q616" s="63"/>
      <c r="R616" s="112">
        <f t="shared" si="38"/>
        <v>244.2128670277194</v>
      </c>
      <c r="S616" s="181">
        <v>6731.14</v>
      </c>
      <c r="T616" s="182" t="s">
        <v>108</v>
      </c>
      <c r="U616" s="175"/>
      <c r="V616" s="123"/>
      <c r="W616" s="123"/>
    </row>
    <row r="617" spans="1:23" ht="21" customHeight="1" x14ac:dyDescent="0.25">
      <c r="A617" s="105" t="s">
        <v>1225</v>
      </c>
      <c r="B617" s="113" t="s">
        <v>654</v>
      </c>
      <c r="C617" s="154">
        <v>1973</v>
      </c>
      <c r="D617" s="154"/>
      <c r="E617" s="154" t="s">
        <v>76</v>
      </c>
      <c r="F617" s="154">
        <v>5</v>
      </c>
      <c r="G617" s="154"/>
      <c r="H617" s="163">
        <v>3431.5</v>
      </c>
      <c r="I617" s="154"/>
      <c r="J617" s="154"/>
      <c r="K617" s="168">
        <v>132</v>
      </c>
      <c r="L617" s="163">
        <v>1240694.6599999999</v>
      </c>
      <c r="M617" s="63"/>
      <c r="N617" s="158"/>
      <c r="O617" s="63"/>
      <c r="P617" s="111">
        <f t="shared" si="37"/>
        <v>1240694.6599999999</v>
      </c>
      <c r="Q617" s="63"/>
      <c r="R617" s="112">
        <f t="shared" si="38"/>
        <v>361.56044295497594</v>
      </c>
      <c r="S617" s="181">
        <v>6731.14</v>
      </c>
      <c r="T617" s="182" t="s">
        <v>108</v>
      </c>
      <c r="U617" s="175"/>
      <c r="V617" s="123"/>
      <c r="W617" s="123"/>
    </row>
    <row r="618" spans="1:23" ht="21" customHeight="1" x14ac:dyDescent="0.25">
      <c r="A618" s="105" t="s">
        <v>1224</v>
      </c>
      <c r="B618" s="113" t="s">
        <v>655</v>
      </c>
      <c r="C618" s="154">
        <v>1976</v>
      </c>
      <c r="D618" s="154"/>
      <c r="E618" s="154" t="s">
        <v>76</v>
      </c>
      <c r="F618" s="154">
        <v>9</v>
      </c>
      <c r="G618" s="154"/>
      <c r="H618" s="163">
        <v>5603.1</v>
      </c>
      <c r="I618" s="154"/>
      <c r="J618" s="154"/>
      <c r="K618" s="168">
        <v>242</v>
      </c>
      <c r="L618" s="163">
        <v>1274830.31</v>
      </c>
      <c r="M618" s="63"/>
      <c r="N618" s="158"/>
      <c r="O618" s="63"/>
      <c r="P618" s="111">
        <f t="shared" si="37"/>
        <v>1274830.31</v>
      </c>
      <c r="Q618" s="63"/>
      <c r="R618" s="112">
        <f t="shared" si="38"/>
        <v>227.52231978726061</v>
      </c>
      <c r="S618" s="181">
        <v>6731.14</v>
      </c>
      <c r="T618" s="182" t="s">
        <v>108</v>
      </c>
      <c r="U618" s="175"/>
      <c r="V618" s="123"/>
      <c r="W618" s="123"/>
    </row>
    <row r="619" spans="1:23" ht="21" customHeight="1" x14ac:dyDescent="0.25">
      <c r="A619" s="105" t="s">
        <v>1223</v>
      </c>
      <c r="B619" s="113" t="s">
        <v>656</v>
      </c>
      <c r="C619" s="154">
        <v>1991</v>
      </c>
      <c r="D619" s="154"/>
      <c r="E619" s="154" t="s">
        <v>76</v>
      </c>
      <c r="F619" s="154">
        <v>9</v>
      </c>
      <c r="G619" s="154"/>
      <c r="H619" s="163">
        <v>3265</v>
      </c>
      <c r="I619" s="163"/>
      <c r="J619" s="163"/>
      <c r="K619" s="168">
        <v>156</v>
      </c>
      <c r="L619" s="163">
        <v>953973.14</v>
      </c>
      <c r="M619" s="185"/>
      <c r="N619" s="185"/>
      <c r="O619" s="185"/>
      <c r="P619" s="111">
        <f t="shared" si="37"/>
        <v>953973.14</v>
      </c>
      <c r="Q619" s="63"/>
      <c r="R619" s="116">
        <f t="shared" si="38"/>
        <v>292.18166615620214</v>
      </c>
      <c r="S619" s="211">
        <v>6731.14</v>
      </c>
      <c r="T619" s="182" t="s">
        <v>123</v>
      </c>
      <c r="U619" s="175"/>
      <c r="V619" s="123"/>
      <c r="W619" s="123"/>
    </row>
    <row r="620" spans="1:23" ht="21" customHeight="1" x14ac:dyDescent="0.25">
      <c r="A620" s="105" t="s">
        <v>1222</v>
      </c>
      <c r="B620" s="113" t="s">
        <v>657</v>
      </c>
      <c r="C620" s="154">
        <v>1983</v>
      </c>
      <c r="D620" s="154"/>
      <c r="E620" s="154" t="s">
        <v>76</v>
      </c>
      <c r="F620" s="154">
        <v>9</v>
      </c>
      <c r="G620" s="154"/>
      <c r="H620" s="163">
        <v>3188.8</v>
      </c>
      <c r="I620" s="154"/>
      <c r="J620" s="154"/>
      <c r="K620" s="168">
        <v>141</v>
      </c>
      <c r="L620" s="163">
        <v>4400616</v>
      </c>
      <c r="M620" s="63"/>
      <c r="N620" s="158"/>
      <c r="O620" s="63"/>
      <c r="P620" s="111">
        <f t="shared" si="37"/>
        <v>4400616</v>
      </c>
      <c r="Q620" s="63"/>
      <c r="R620" s="112">
        <f t="shared" si="38"/>
        <v>1380.0225790265929</v>
      </c>
      <c r="S620" s="181">
        <v>6731.14</v>
      </c>
      <c r="T620" s="182" t="s">
        <v>108</v>
      </c>
      <c r="U620" s="175"/>
      <c r="V620" s="123"/>
      <c r="W620" s="123"/>
    </row>
    <row r="621" spans="1:23" ht="21" customHeight="1" x14ac:dyDescent="0.25">
      <c r="A621" s="105" t="s">
        <v>1221</v>
      </c>
      <c r="B621" s="113" t="s">
        <v>658</v>
      </c>
      <c r="C621" s="154">
        <v>1985</v>
      </c>
      <c r="D621" s="154"/>
      <c r="E621" s="154" t="s">
        <v>59</v>
      </c>
      <c r="F621" s="154">
        <v>2</v>
      </c>
      <c r="G621" s="154"/>
      <c r="H621" s="163">
        <v>306</v>
      </c>
      <c r="I621" s="154"/>
      <c r="J621" s="154"/>
      <c r="K621" s="168">
        <v>19</v>
      </c>
      <c r="L621" s="163">
        <v>766225</v>
      </c>
      <c r="M621" s="63"/>
      <c r="N621" s="158"/>
      <c r="O621" s="63"/>
      <c r="P621" s="111">
        <f t="shared" si="37"/>
        <v>766225</v>
      </c>
      <c r="Q621" s="63"/>
      <c r="R621" s="112">
        <f t="shared" si="38"/>
        <v>2504.0032679738561</v>
      </c>
      <c r="S621" s="181">
        <v>6731.14</v>
      </c>
      <c r="T621" s="182" t="s">
        <v>108</v>
      </c>
      <c r="U621" s="175"/>
      <c r="V621" s="123"/>
      <c r="W621" s="123"/>
    </row>
    <row r="622" spans="1:23" ht="21" customHeight="1" x14ac:dyDescent="0.25">
      <c r="A622" s="105" t="s">
        <v>1220</v>
      </c>
      <c r="B622" s="113" t="s">
        <v>659</v>
      </c>
      <c r="C622" s="154">
        <v>1958</v>
      </c>
      <c r="D622" s="154"/>
      <c r="E622" s="154" t="s">
        <v>59</v>
      </c>
      <c r="F622" s="154">
        <v>2</v>
      </c>
      <c r="G622" s="154"/>
      <c r="H622" s="163">
        <v>569.11</v>
      </c>
      <c r="I622" s="154"/>
      <c r="J622" s="154"/>
      <c r="K622" s="168">
        <v>43</v>
      </c>
      <c r="L622" s="163">
        <v>76100.19</v>
      </c>
      <c r="M622" s="63"/>
      <c r="N622" s="158"/>
      <c r="O622" s="63"/>
      <c r="P622" s="111">
        <f t="shared" si="37"/>
        <v>76100.19</v>
      </c>
      <c r="Q622" s="63"/>
      <c r="R622" s="112">
        <f t="shared" si="38"/>
        <v>133.71789285023985</v>
      </c>
      <c r="S622" s="181">
        <v>6731.14</v>
      </c>
      <c r="T622" s="182" t="s">
        <v>108</v>
      </c>
      <c r="U622" s="175"/>
      <c r="V622" s="123"/>
      <c r="W622" s="123"/>
    </row>
    <row r="623" spans="1:23" ht="21" customHeight="1" x14ac:dyDescent="0.25">
      <c r="A623" s="105" t="s">
        <v>1219</v>
      </c>
      <c r="B623" s="113" t="s">
        <v>660</v>
      </c>
      <c r="C623" s="154">
        <v>1958</v>
      </c>
      <c r="D623" s="154"/>
      <c r="E623" s="154" t="s">
        <v>59</v>
      </c>
      <c r="F623" s="154">
        <v>2</v>
      </c>
      <c r="G623" s="154"/>
      <c r="H623" s="163">
        <v>445.4</v>
      </c>
      <c r="I623" s="163"/>
      <c r="J623" s="163"/>
      <c r="K623" s="168">
        <v>31</v>
      </c>
      <c r="L623" s="163">
        <v>742926.42</v>
      </c>
      <c r="M623" s="185"/>
      <c r="N623" s="185"/>
      <c r="O623" s="185"/>
      <c r="P623" s="111">
        <f t="shared" si="37"/>
        <v>742926.42</v>
      </c>
      <c r="Q623" s="63"/>
      <c r="R623" s="116">
        <f t="shared" si="38"/>
        <v>1667.998248765155</v>
      </c>
      <c r="S623" s="211">
        <v>6731.14</v>
      </c>
      <c r="T623" s="182" t="s">
        <v>123</v>
      </c>
      <c r="U623" s="175"/>
      <c r="V623" s="123"/>
      <c r="W623" s="123"/>
    </row>
    <row r="624" spans="1:23" ht="21" customHeight="1" x14ac:dyDescent="0.25">
      <c r="A624" s="105" t="s">
        <v>1218</v>
      </c>
      <c r="B624" s="113" t="s">
        <v>661</v>
      </c>
      <c r="C624" s="154">
        <v>1960</v>
      </c>
      <c r="D624" s="154"/>
      <c r="E624" s="154" t="s">
        <v>59</v>
      </c>
      <c r="F624" s="154">
        <v>2</v>
      </c>
      <c r="G624" s="154"/>
      <c r="H624" s="163">
        <v>557.9</v>
      </c>
      <c r="I624" s="154"/>
      <c r="J624" s="154"/>
      <c r="K624" s="168">
        <v>32</v>
      </c>
      <c r="L624" s="163">
        <v>971389.25</v>
      </c>
      <c r="M624" s="63"/>
      <c r="N624" s="158"/>
      <c r="O624" s="63"/>
      <c r="P624" s="111">
        <f t="shared" si="37"/>
        <v>971389.25</v>
      </c>
      <c r="Q624" s="63"/>
      <c r="R624" s="112">
        <f t="shared" si="38"/>
        <v>1741.1529844058075</v>
      </c>
      <c r="S624" s="181">
        <v>6731.14</v>
      </c>
      <c r="T624" s="182" t="s">
        <v>108</v>
      </c>
      <c r="U624" s="175"/>
      <c r="V624" s="123"/>
      <c r="W624" s="123"/>
    </row>
    <row r="625" spans="1:23" ht="21" customHeight="1" x14ac:dyDescent="0.25">
      <c r="A625" s="105" t="s">
        <v>1217</v>
      </c>
      <c r="B625" s="113" t="s">
        <v>662</v>
      </c>
      <c r="C625" s="154">
        <v>1960</v>
      </c>
      <c r="D625" s="154"/>
      <c r="E625" s="154" t="s">
        <v>59</v>
      </c>
      <c r="F625" s="154">
        <v>2</v>
      </c>
      <c r="G625" s="154"/>
      <c r="H625" s="163">
        <v>555.20000000000005</v>
      </c>
      <c r="I625" s="154"/>
      <c r="J625" s="154"/>
      <c r="K625" s="168">
        <v>38</v>
      </c>
      <c r="L625" s="163">
        <v>983220.31</v>
      </c>
      <c r="M625" s="63"/>
      <c r="N625" s="158"/>
      <c r="O625" s="63"/>
      <c r="P625" s="111">
        <f t="shared" si="37"/>
        <v>983220.31</v>
      </c>
      <c r="Q625" s="63"/>
      <c r="R625" s="112">
        <f t="shared" si="38"/>
        <v>1770.9299531700287</v>
      </c>
      <c r="S625" s="181">
        <v>6731.14</v>
      </c>
      <c r="T625" s="182" t="s">
        <v>108</v>
      </c>
      <c r="U625" s="175"/>
      <c r="V625" s="123"/>
      <c r="W625" s="123"/>
    </row>
    <row r="626" spans="1:23" ht="21" customHeight="1" x14ac:dyDescent="0.25">
      <c r="A626" s="105" t="s">
        <v>1216</v>
      </c>
      <c r="B626" s="113" t="s">
        <v>663</v>
      </c>
      <c r="C626" s="154">
        <v>1961</v>
      </c>
      <c r="D626" s="154"/>
      <c r="E626" s="154" t="s">
        <v>59</v>
      </c>
      <c r="F626" s="154">
        <v>2</v>
      </c>
      <c r="G626" s="154"/>
      <c r="H626" s="163">
        <v>361.7</v>
      </c>
      <c r="I626" s="154"/>
      <c r="J626" s="154"/>
      <c r="K626" s="168">
        <v>41</v>
      </c>
      <c r="L626" s="163">
        <v>988924.72</v>
      </c>
      <c r="M626" s="63"/>
      <c r="N626" s="158"/>
      <c r="O626" s="63"/>
      <c r="P626" s="111">
        <f t="shared" si="37"/>
        <v>988924.72</v>
      </c>
      <c r="Q626" s="63"/>
      <c r="R626" s="112">
        <f t="shared" si="38"/>
        <v>2734.1020735416091</v>
      </c>
      <c r="S626" s="181">
        <v>6731.14</v>
      </c>
      <c r="T626" s="182" t="s">
        <v>108</v>
      </c>
      <c r="U626" s="175"/>
      <c r="V626" s="123"/>
      <c r="W626" s="123"/>
    </row>
    <row r="627" spans="1:23" ht="21" customHeight="1" x14ac:dyDescent="0.25">
      <c r="A627" s="105" t="s">
        <v>1215</v>
      </c>
      <c r="B627" s="113" t="s">
        <v>664</v>
      </c>
      <c r="C627" s="154">
        <v>1963</v>
      </c>
      <c r="D627" s="154"/>
      <c r="E627" s="154" t="s">
        <v>59</v>
      </c>
      <c r="F627" s="154">
        <v>2</v>
      </c>
      <c r="G627" s="154"/>
      <c r="H627" s="163">
        <v>577</v>
      </c>
      <c r="I627" s="154"/>
      <c r="J627" s="154"/>
      <c r="K627" s="168">
        <v>34</v>
      </c>
      <c r="L627" s="163">
        <v>1166209.3400000001</v>
      </c>
      <c r="M627" s="63"/>
      <c r="N627" s="158"/>
      <c r="O627" s="63"/>
      <c r="P627" s="111">
        <f t="shared" si="37"/>
        <v>1166209.3400000001</v>
      </c>
      <c r="Q627" s="63"/>
      <c r="R627" s="112">
        <f t="shared" si="38"/>
        <v>2021.1600346620453</v>
      </c>
      <c r="S627" s="181">
        <v>6731.14</v>
      </c>
      <c r="T627" s="182" t="s">
        <v>108</v>
      </c>
      <c r="U627" s="175"/>
      <c r="V627" s="123"/>
      <c r="W627" s="123"/>
    </row>
    <row r="628" spans="1:23" ht="21" customHeight="1" x14ac:dyDescent="0.25">
      <c r="A628" s="105" t="s">
        <v>1214</v>
      </c>
      <c r="B628" s="113" t="s">
        <v>665</v>
      </c>
      <c r="C628" s="154">
        <v>1967</v>
      </c>
      <c r="D628" s="154"/>
      <c r="E628" s="154" t="s">
        <v>59</v>
      </c>
      <c r="F628" s="154">
        <v>2</v>
      </c>
      <c r="G628" s="154"/>
      <c r="H628" s="163">
        <v>2486.8000000000002</v>
      </c>
      <c r="I628" s="154"/>
      <c r="J628" s="154"/>
      <c r="K628" s="168">
        <v>116</v>
      </c>
      <c r="L628" s="163">
        <v>1418454.15</v>
      </c>
      <c r="M628" s="63"/>
      <c r="N628" s="158"/>
      <c r="O628" s="63"/>
      <c r="P628" s="111">
        <f t="shared" si="37"/>
        <v>1418454.15</v>
      </c>
      <c r="Q628" s="63"/>
      <c r="R628" s="112">
        <f t="shared" si="38"/>
        <v>570.39333681840105</v>
      </c>
      <c r="S628" s="181">
        <v>6731.14</v>
      </c>
      <c r="T628" s="182" t="s">
        <v>108</v>
      </c>
      <c r="U628" s="175"/>
      <c r="V628" s="123"/>
      <c r="W628" s="123"/>
    </row>
    <row r="629" spans="1:23" ht="21" customHeight="1" x14ac:dyDescent="0.25">
      <c r="A629" s="105" t="s">
        <v>1213</v>
      </c>
      <c r="B629" s="113" t="s">
        <v>666</v>
      </c>
      <c r="C629" s="154">
        <v>1982</v>
      </c>
      <c r="D629" s="154"/>
      <c r="E629" s="154" t="s">
        <v>59</v>
      </c>
      <c r="F629" s="154">
        <v>5</v>
      </c>
      <c r="G629" s="154"/>
      <c r="H629" s="163">
        <v>2368.1999999999998</v>
      </c>
      <c r="I629" s="154"/>
      <c r="J629" s="154"/>
      <c r="K629" s="168">
        <v>108</v>
      </c>
      <c r="L629" s="163">
        <v>665395.27</v>
      </c>
      <c r="M629" s="63"/>
      <c r="N629" s="158"/>
      <c r="O629" s="63"/>
      <c r="P629" s="111">
        <f t="shared" si="37"/>
        <v>665395.27</v>
      </c>
      <c r="Q629" s="63"/>
      <c r="R629" s="112">
        <f t="shared" si="38"/>
        <v>280.97089350561612</v>
      </c>
      <c r="S629" s="181">
        <v>6731.14</v>
      </c>
      <c r="T629" s="182" t="s">
        <v>108</v>
      </c>
      <c r="U629" s="175"/>
      <c r="V629" s="123"/>
      <c r="W629" s="123"/>
    </row>
    <row r="630" spans="1:23" ht="21" customHeight="1" x14ac:dyDescent="0.25">
      <c r="A630" s="105" t="s">
        <v>1212</v>
      </c>
      <c r="B630" s="113" t="s">
        <v>667</v>
      </c>
      <c r="C630" s="154">
        <v>1990</v>
      </c>
      <c r="D630" s="154"/>
      <c r="E630" s="154" t="s">
        <v>76</v>
      </c>
      <c r="F630" s="154">
        <v>3</v>
      </c>
      <c r="G630" s="154"/>
      <c r="H630" s="163">
        <v>1307.7</v>
      </c>
      <c r="I630" s="154"/>
      <c r="J630" s="154"/>
      <c r="K630" s="168">
        <v>64</v>
      </c>
      <c r="L630" s="163">
        <v>1243866.32</v>
      </c>
      <c r="M630" s="63"/>
      <c r="N630" s="158"/>
      <c r="O630" s="63"/>
      <c r="P630" s="111">
        <f t="shared" si="37"/>
        <v>1243866.32</v>
      </c>
      <c r="Q630" s="63"/>
      <c r="R630" s="112">
        <f t="shared" si="38"/>
        <v>951.18629655119673</v>
      </c>
      <c r="S630" s="181">
        <v>6731.14</v>
      </c>
      <c r="T630" s="182" t="s">
        <v>108</v>
      </c>
      <c r="U630" s="175"/>
      <c r="V630" s="123"/>
      <c r="W630" s="123"/>
    </row>
    <row r="631" spans="1:23" ht="21" customHeight="1" x14ac:dyDescent="0.25">
      <c r="A631" s="105" t="s">
        <v>1211</v>
      </c>
      <c r="B631" s="113" t="s">
        <v>668</v>
      </c>
      <c r="C631" s="154">
        <v>1960</v>
      </c>
      <c r="D631" s="154"/>
      <c r="E631" s="154" t="s">
        <v>59</v>
      </c>
      <c r="F631" s="154">
        <v>2</v>
      </c>
      <c r="G631" s="154"/>
      <c r="H631" s="163">
        <v>272.8</v>
      </c>
      <c r="I631" s="163"/>
      <c r="J631" s="163"/>
      <c r="K631" s="168">
        <v>19</v>
      </c>
      <c r="L631" s="163">
        <v>252248.29</v>
      </c>
      <c r="M631" s="185"/>
      <c r="N631" s="185"/>
      <c r="O631" s="185"/>
      <c r="P631" s="111">
        <f t="shared" si="37"/>
        <v>252248.29</v>
      </c>
      <c r="Q631" s="63"/>
      <c r="R631" s="116">
        <f t="shared" si="38"/>
        <v>924.66381964809386</v>
      </c>
      <c r="S631" s="211">
        <v>6731.14</v>
      </c>
      <c r="T631" s="182" t="s">
        <v>123</v>
      </c>
      <c r="U631" s="175"/>
      <c r="V631" s="123"/>
      <c r="W631" s="123"/>
    </row>
    <row r="632" spans="1:23" ht="21" customHeight="1" x14ac:dyDescent="0.25">
      <c r="A632" s="105" t="s">
        <v>1210</v>
      </c>
      <c r="B632" s="113" t="s">
        <v>669</v>
      </c>
      <c r="C632" s="154">
        <v>1958</v>
      </c>
      <c r="D632" s="154"/>
      <c r="E632" s="154" t="s">
        <v>59</v>
      </c>
      <c r="F632" s="154">
        <v>2</v>
      </c>
      <c r="G632" s="154"/>
      <c r="H632" s="163">
        <v>271.39999999999998</v>
      </c>
      <c r="I632" s="163"/>
      <c r="J632" s="163"/>
      <c r="K632" s="168">
        <v>19</v>
      </c>
      <c r="L632" s="163">
        <v>150079.14000000001</v>
      </c>
      <c r="M632" s="185"/>
      <c r="N632" s="185"/>
      <c r="O632" s="185"/>
      <c r="P632" s="111">
        <f t="shared" si="37"/>
        <v>150079.14000000001</v>
      </c>
      <c r="Q632" s="63"/>
      <c r="R632" s="116">
        <f t="shared" si="38"/>
        <v>552.98135593220354</v>
      </c>
      <c r="S632" s="211">
        <v>6731.14</v>
      </c>
      <c r="T632" s="182" t="s">
        <v>123</v>
      </c>
      <c r="U632" s="175"/>
      <c r="V632" s="123"/>
      <c r="W632" s="123"/>
    </row>
    <row r="633" spans="1:23" ht="21" customHeight="1" x14ac:dyDescent="0.25">
      <c r="A633" s="105" t="s">
        <v>1209</v>
      </c>
      <c r="B633" s="113" t="s">
        <v>670</v>
      </c>
      <c r="C633" s="154">
        <v>1959</v>
      </c>
      <c r="D633" s="154"/>
      <c r="E633" s="154" t="s">
        <v>59</v>
      </c>
      <c r="F633" s="154">
        <v>2</v>
      </c>
      <c r="G633" s="154"/>
      <c r="H633" s="163">
        <v>262.89999999999998</v>
      </c>
      <c r="I633" s="163"/>
      <c r="J633" s="163"/>
      <c r="K633" s="168">
        <v>20</v>
      </c>
      <c r="L633" s="163">
        <v>150079.14000000001</v>
      </c>
      <c r="M633" s="185"/>
      <c r="N633" s="185"/>
      <c r="O633" s="185"/>
      <c r="P633" s="111">
        <f t="shared" si="37"/>
        <v>150079.14000000001</v>
      </c>
      <c r="Q633" s="63"/>
      <c r="R633" s="116">
        <f t="shared" si="38"/>
        <v>570.86017497147213</v>
      </c>
      <c r="S633" s="211">
        <v>6731.14</v>
      </c>
      <c r="T633" s="182" t="s">
        <v>123</v>
      </c>
    </row>
    <row r="634" spans="1:23" ht="21" customHeight="1" x14ac:dyDescent="0.25">
      <c r="A634" s="105" t="s">
        <v>1208</v>
      </c>
      <c r="B634" s="113" t="s">
        <v>671</v>
      </c>
      <c r="C634" s="154">
        <v>1955</v>
      </c>
      <c r="D634" s="154"/>
      <c r="E634" s="154" t="s">
        <v>59</v>
      </c>
      <c r="F634" s="154">
        <v>2</v>
      </c>
      <c r="G634" s="154"/>
      <c r="H634" s="163">
        <v>271.7</v>
      </c>
      <c r="I634" s="154"/>
      <c r="J634" s="154"/>
      <c r="K634" s="168">
        <v>22</v>
      </c>
      <c r="L634" s="163">
        <v>583112.31999999995</v>
      </c>
      <c r="M634" s="63"/>
      <c r="N634" s="158"/>
      <c r="O634" s="63"/>
      <c r="P634" s="111">
        <f t="shared" si="37"/>
        <v>583112.31999999995</v>
      </c>
      <c r="Q634" s="63"/>
      <c r="R634" s="112">
        <f t="shared" si="38"/>
        <v>2146.1623849834377</v>
      </c>
      <c r="S634" s="181">
        <v>6731.14</v>
      </c>
      <c r="T634" s="182" t="s">
        <v>108</v>
      </c>
    </row>
    <row r="635" spans="1:23" ht="21" customHeight="1" x14ac:dyDescent="0.25">
      <c r="A635" s="105" t="s">
        <v>1207</v>
      </c>
      <c r="B635" s="113" t="s">
        <v>672</v>
      </c>
      <c r="C635" s="154">
        <v>1965</v>
      </c>
      <c r="D635" s="154"/>
      <c r="E635" s="154" t="s">
        <v>59</v>
      </c>
      <c r="F635" s="154">
        <v>2</v>
      </c>
      <c r="G635" s="154"/>
      <c r="H635" s="163">
        <v>386.5</v>
      </c>
      <c r="I635" s="163"/>
      <c r="J635" s="163"/>
      <c r="K635" s="168">
        <v>19</v>
      </c>
      <c r="L635" s="163">
        <v>205389.82</v>
      </c>
      <c r="M635" s="185"/>
      <c r="N635" s="185"/>
      <c r="O635" s="185"/>
      <c r="P635" s="111">
        <f t="shared" si="37"/>
        <v>205389.82</v>
      </c>
      <c r="Q635" s="63"/>
      <c r="R635" s="116">
        <f t="shared" si="38"/>
        <v>531.40962483829242</v>
      </c>
      <c r="S635" s="211">
        <v>6731.14</v>
      </c>
      <c r="T635" s="182" t="s">
        <v>123</v>
      </c>
    </row>
    <row r="636" spans="1:23" ht="21" customHeight="1" x14ac:dyDescent="0.25">
      <c r="A636" s="105" t="s">
        <v>1206</v>
      </c>
      <c r="B636" s="113" t="s">
        <v>673</v>
      </c>
      <c r="C636" s="154">
        <v>1957</v>
      </c>
      <c r="D636" s="154"/>
      <c r="E636" s="154" t="s">
        <v>59</v>
      </c>
      <c r="F636" s="154">
        <v>2</v>
      </c>
      <c r="G636" s="154"/>
      <c r="H636" s="163">
        <v>393.4</v>
      </c>
      <c r="I636" s="154"/>
      <c r="J636" s="154"/>
      <c r="K636" s="168">
        <v>18</v>
      </c>
      <c r="L636" s="163">
        <v>881180.56</v>
      </c>
      <c r="M636" s="63"/>
      <c r="N636" s="158"/>
      <c r="O636" s="63"/>
      <c r="P636" s="111">
        <f t="shared" si="37"/>
        <v>881180.56</v>
      </c>
      <c r="Q636" s="63"/>
      <c r="R636" s="112">
        <f t="shared" si="38"/>
        <v>2239.9099135739707</v>
      </c>
      <c r="S636" s="181">
        <v>6731.14</v>
      </c>
      <c r="T636" s="182" t="s">
        <v>108</v>
      </c>
    </row>
    <row r="637" spans="1:23" ht="21" customHeight="1" x14ac:dyDescent="0.25">
      <c r="A637" s="105" t="s">
        <v>1205</v>
      </c>
      <c r="B637" s="113" t="s">
        <v>674</v>
      </c>
      <c r="C637" s="154">
        <v>1959</v>
      </c>
      <c r="D637" s="154"/>
      <c r="E637" s="154" t="s">
        <v>59</v>
      </c>
      <c r="F637" s="154">
        <v>2</v>
      </c>
      <c r="G637" s="154"/>
      <c r="H637" s="163">
        <v>275.8</v>
      </c>
      <c r="I637" s="154"/>
      <c r="J637" s="154"/>
      <c r="K637" s="168">
        <v>15</v>
      </c>
      <c r="L637" s="163">
        <v>565904.4</v>
      </c>
      <c r="M637" s="63"/>
      <c r="N637" s="158"/>
      <c r="O637" s="63"/>
      <c r="P637" s="111">
        <f t="shared" si="37"/>
        <v>565904.4</v>
      </c>
      <c r="Q637" s="63"/>
      <c r="R637" s="112">
        <f t="shared" si="38"/>
        <v>2051.8651196519218</v>
      </c>
      <c r="S637" s="181">
        <v>6731.14</v>
      </c>
      <c r="T637" s="182" t="s">
        <v>108</v>
      </c>
    </row>
    <row r="638" spans="1:23" ht="21" customHeight="1" x14ac:dyDescent="0.25">
      <c r="A638" s="105" t="s">
        <v>1204</v>
      </c>
      <c r="B638" s="113" t="s">
        <v>675</v>
      </c>
      <c r="C638" s="154">
        <v>1994</v>
      </c>
      <c r="D638" s="154"/>
      <c r="E638" s="154" t="s">
        <v>59</v>
      </c>
      <c r="F638" s="154">
        <v>3</v>
      </c>
      <c r="G638" s="154"/>
      <c r="H638" s="163">
        <v>1580.9</v>
      </c>
      <c r="I638" s="163"/>
      <c r="J638" s="163"/>
      <c r="K638" s="168">
        <v>25</v>
      </c>
      <c r="L638" s="163">
        <v>357320</v>
      </c>
      <c r="M638" s="185"/>
      <c r="N638" s="185"/>
      <c r="O638" s="185"/>
      <c r="P638" s="111">
        <f t="shared" si="37"/>
        <v>357320</v>
      </c>
      <c r="Q638" s="63"/>
      <c r="R638" s="116">
        <f t="shared" si="38"/>
        <v>226.02315136947308</v>
      </c>
      <c r="S638" s="211">
        <v>6731.14</v>
      </c>
      <c r="T638" s="182" t="s">
        <v>123</v>
      </c>
    </row>
    <row r="639" spans="1:23" ht="21" customHeight="1" x14ac:dyDescent="0.25">
      <c r="A639" s="105" t="s">
        <v>1203</v>
      </c>
      <c r="B639" s="113" t="s">
        <v>676</v>
      </c>
      <c r="C639" s="154">
        <v>1991</v>
      </c>
      <c r="D639" s="154"/>
      <c r="E639" s="154" t="s">
        <v>59</v>
      </c>
      <c r="F639" s="154">
        <v>4</v>
      </c>
      <c r="G639" s="154"/>
      <c r="H639" s="163">
        <v>2053.5</v>
      </c>
      <c r="I639" s="163"/>
      <c r="J639" s="163"/>
      <c r="K639" s="168">
        <v>72</v>
      </c>
      <c r="L639" s="163">
        <v>421040</v>
      </c>
      <c r="M639" s="185"/>
      <c r="N639" s="185"/>
      <c r="O639" s="185"/>
      <c r="P639" s="111">
        <f t="shared" si="37"/>
        <v>421040</v>
      </c>
      <c r="Q639" s="63"/>
      <c r="R639" s="116">
        <f t="shared" si="38"/>
        <v>205.03530557584611</v>
      </c>
      <c r="S639" s="211">
        <v>6731.14</v>
      </c>
      <c r="T639" s="182" t="s">
        <v>123</v>
      </c>
    </row>
    <row r="640" spans="1:23" ht="21" customHeight="1" x14ac:dyDescent="0.25">
      <c r="A640" s="105" t="s">
        <v>1202</v>
      </c>
      <c r="B640" s="113" t="s">
        <v>677</v>
      </c>
      <c r="C640" s="154">
        <v>1965</v>
      </c>
      <c r="D640" s="154"/>
      <c r="E640" s="154" t="s">
        <v>59</v>
      </c>
      <c r="F640" s="154">
        <v>4</v>
      </c>
      <c r="G640" s="154"/>
      <c r="H640" s="163">
        <v>4606.6400000000003</v>
      </c>
      <c r="I640" s="154"/>
      <c r="J640" s="154"/>
      <c r="K640" s="168">
        <v>119</v>
      </c>
      <c r="L640" s="163">
        <v>2624206</v>
      </c>
      <c r="M640" s="63"/>
      <c r="N640" s="158"/>
      <c r="O640" s="63"/>
      <c r="P640" s="111">
        <f t="shared" si="37"/>
        <v>2624206</v>
      </c>
      <c r="Q640" s="63"/>
      <c r="R640" s="112">
        <f t="shared" si="38"/>
        <v>569.65727732143159</v>
      </c>
      <c r="S640" s="181">
        <v>6731.14</v>
      </c>
      <c r="T640" s="182" t="s">
        <v>108</v>
      </c>
    </row>
    <row r="641" spans="1:20" ht="21" customHeight="1" x14ac:dyDescent="0.25">
      <c r="A641" s="105" t="s">
        <v>1201</v>
      </c>
      <c r="B641" s="113" t="s">
        <v>678</v>
      </c>
      <c r="C641" s="154">
        <v>1974</v>
      </c>
      <c r="D641" s="154"/>
      <c r="E641" s="154" t="s">
        <v>59</v>
      </c>
      <c r="F641" s="154">
        <v>9</v>
      </c>
      <c r="G641" s="154"/>
      <c r="H641" s="163">
        <v>4578</v>
      </c>
      <c r="I641" s="154"/>
      <c r="J641" s="154"/>
      <c r="K641" s="168">
        <v>225</v>
      </c>
      <c r="L641" s="163">
        <v>929830.56</v>
      </c>
      <c r="M641" s="63"/>
      <c r="N641" s="158"/>
      <c r="O641" s="63"/>
      <c r="P641" s="111">
        <f t="shared" si="37"/>
        <v>929830.56</v>
      </c>
      <c r="Q641" s="63"/>
      <c r="R641" s="112">
        <f t="shared" si="38"/>
        <v>203.10846657929227</v>
      </c>
      <c r="S641" s="181">
        <v>6731.14</v>
      </c>
      <c r="T641" s="182" t="s">
        <v>108</v>
      </c>
    </row>
    <row r="642" spans="1:20" ht="21" customHeight="1" x14ac:dyDescent="0.25">
      <c r="A642" s="105" t="s">
        <v>1200</v>
      </c>
      <c r="B642" s="113" t="s">
        <v>679</v>
      </c>
      <c r="C642" s="154">
        <v>1970</v>
      </c>
      <c r="D642" s="154"/>
      <c r="E642" s="154" t="s">
        <v>76</v>
      </c>
      <c r="F642" s="154">
        <v>5</v>
      </c>
      <c r="G642" s="154"/>
      <c r="H642" s="163">
        <v>3860.1</v>
      </c>
      <c r="I642" s="154"/>
      <c r="J642" s="154"/>
      <c r="K642" s="168">
        <v>166</v>
      </c>
      <c r="L642" s="163">
        <v>1051923.26</v>
      </c>
      <c r="M642" s="63"/>
      <c r="N642" s="158"/>
      <c r="O642" s="63"/>
      <c r="P642" s="111">
        <f t="shared" si="37"/>
        <v>1051923.26</v>
      </c>
      <c r="Q642" s="63"/>
      <c r="R642" s="112">
        <f t="shared" si="38"/>
        <v>272.51191938032696</v>
      </c>
      <c r="S642" s="181">
        <v>6731.14</v>
      </c>
      <c r="T642" s="182" t="s">
        <v>108</v>
      </c>
    </row>
    <row r="643" spans="1:20" ht="21" customHeight="1" x14ac:dyDescent="0.25">
      <c r="A643" s="105" t="s">
        <v>1199</v>
      </c>
      <c r="B643" s="113" t="s">
        <v>680</v>
      </c>
      <c r="C643" s="154">
        <v>1957</v>
      </c>
      <c r="D643" s="154"/>
      <c r="E643" s="154" t="s">
        <v>59</v>
      </c>
      <c r="F643" s="178">
        <v>2</v>
      </c>
      <c r="G643" s="154"/>
      <c r="H643" s="163">
        <v>1459</v>
      </c>
      <c r="I643" s="154"/>
      <c r="J643" s="154"/>
      <c r="K643" s="168">
        <v>205</v>
      </c>
      <c r="L643" s="163">
        <v>2602488.8199999998</v>
      </c>
      <c r="M643" s="63"/>
      <c r="N643" s="158"/>
      <c r="O643" s="63"/>
      <c r="P643" s="111">
        <f t="shared" si="37"/>
        <v>2602488.8199999998</v>
      </c>
      <c r="Q643" s="63"/>
      <c r="R643" s="112">
        <f t="shared" si="38"/>
        <v>1783.7483344756681</v>
      </c>
      <c r="S643" s="181">
        <v>6731.14</v>
      </c>
      <c r="T643" s="182" t="s">
        <v>108</v>
      </c>
    </row>
    <row r="644" spans="1:20" ht="21" customHeight="1" x14ac:dyDescent="0.25">
      <c r="A644" s="105" t="s">
        <v>1198</v>
      </c>
      <c r="B644" s="113" t="s">
        <v>681</v>
      </c>
      <c r="C644" s="154">
        <v>1960</v>
      </c>
      <c r="D644" s="154"/>
      <c r="E644" s="154" t="s">
        <v>59</v>
      </c>
      <c r="F644" s="154">
        <v>2</v>
      </c>
      <c r="G644" s="154"/>
      <c r="H644" s="163">
        <v>439.8</v>
      </c>
      <c r="I644" s="163"/>
      <c r="J644" s="163"/>
      <c r="K644" s="168">
        <v>38</v>
      </c>
      <c r="L644" s="163">
        <v>208266.58</v>
      </c>
      <c r="M644" s="185"/>
      <c r="N644" s="185"/>
      <c r="O644" s="185"/>
      <c r="P644" s="111">
        <f t="shared" si="37"/>
        <v>208266.58</v>
      </c>
      <c r="Q644" s="63"/>
      <c r="R644" s="116">
        <f t="shared" si="38"/>
        <v>473.54838562983173</v>
      </c>
      <c r="S644" s="211">
        <v>6731.14</v>
      </c>
      <c r="T644" s="182" t="s">
        <v>123</v>
      </c>
    </row>
    <row r="645" spans="1:20" ht="21" customHeight="1" x14ac:dyDescent="0.25">
      <c r="A645" s="105" t="s">
        <v>1197</v>
      </c>
      <c r="B645" s="113" t="s">
        <v>682</v>
      </c>
      <c r="C645" s="154">
        <v>1847</v>
      </c>
      <c r="D645" s="154"/>
      <c r="E645" s="154" t="s">
        <v>59</v>
      </c>
      <c r="F645" s="154">
        <v>2</v>
      </c>
      <c r="G645" s="154"/>
      <c r="H645" s="163">
        <v>233.7</v>
      </c>
      <c r="I645" s="163"/>
      <c r="J645" s="163"/>
      <c r="K645" s="168">
        <v>10</v>
      </c>
      <c r="L645" s="163">
        <v>137227.08000000002</v>
      </c>
      <c r="M645" s="185"/>
      <c r="N645" s="185"/>
      <c r="O645" s="185"/>
      <c r="P645" s="111">
        <f t="shared" si="37"/>
        <v>137227.08000000002</v>
      </c>
      <c r="Q645" s="63"/>
      <c r="R645" s="116">
        <f t="shared" si="38"/>
        <v>587.19332477535306</v>
      </c>
      <c r="S645" s="211">
        <v>6731.14</v>
      </c>
      <c r="T645" s="182" t="s">
        <v>123</v>
      </c>
    </row>
    <row r="646" spans="1:20" ht="21" customHeight="1" x14ac:dyDescent="0.25">
      <c r="A646" s="105" t="s">
        <v>1196</v>
      </c>
      <c r="B646" s="113" t="s">
        <v>683</v>
      </c>
      <c r="C646" s="154">
        <v>1959</v>
      </c>
      <c r="D646" s="154"/>
      <c r="E646" s="154" t="s">
        <v>59</v>
      </c>
      <c r="F646" s="154">
        <v>2</v>
      </c>
      <c r="G646" s="154"/>
      <c r="H646" s="163">
        <v>348.8</v>
      </c>
      <c r="I646" s="154"/>
      <c r="J646" s="154"/>
      <c r="K646" s="168">
        <v>20</v>
      </c>
      <c r="L646" s="163">
        <v>682441.02</v>
      </c>
      <c r="M646" s="63"/>
      <c r="N646" s="158"/>
      <c r="O646" s="63"/>
      <c r="P646" s="111">
        <f t="shared" si="37"/>
        <v>682441.02</v>
      </c>
      <c r="Q646" s="63"/>
      <c r="R646" s="112">
        <f t="shared" si="38"/>
        <v>1956.5396215596329</v>
      </c>
      <c r="S646" s="181">
        <v>6731.14</v>
      </c>
      <c r="T646" s="182" t="s">
        <v>108</v>
      </c>
    </row>
    <row r="647" spans="1:20" ht="21" customHeight="1" x14ac:dyDescent="0.25">
      <c r="A647" s="105" t="s">
        <v>1195</v>
      </c>
      <c r="B647" s="113" t="s">
        <v>684</v>
      </c>
      <c r="C647" s="154">
        <v>1950</v>
      </c>
      <c r="D647" s="154"/>
      <c r="E647" s="154" t="s">
        <v>59</v>
      </c>
      <c r="F647" s="154">
        <v>2</v>
      </c>
      <c r="G647" s="154"/>
      <c r="H647" s="163">
        <v>928.7</v>
      </c>
      <c r="I647" s="154"/>
      <c r="J647" s="154"/>
      <c r="K647" s="168">
        <v>36</v>
      </c>
      <c r="L647" s="163">
        <v>940093.02</v>
      </c>
      <c r="M647" s="63"/>
      <c r="N647" s="158"/>
      <c r="O647" s="63"/>
      <c r="P647" s="111">
        <f t="shared" si="37"/>
        <v>940093.02</v>
      </c>
      <c r="Q647" s="63"/>
      <c r="R647" s="112">
        <f t="shared" si="38"/>
        <v>1012.2677075481856</v>
      </c>
      <c r="S647" s="181">
        <v>6731.14</v>
      </c>
      <c r="T647" s="182" t="s">
        <v>108</v>
      </c>
    </row>
    <row r="648" spans="1:20" ht="21" customHeight="1" x14ac:dyDescent="0.25">
      <c r="A648" s="105" t="s">
        <v>1194</v>
      </c>
      <c r="B648" s="113" t="s">
        <v>685</v>
      </c>
      <c r="C648" s="154">
        <v>1957</v>
      </c>
      <c r="D648" s="154"/>
      <c r="E648" s="154" t="s">
        <v>59</v>
      </c>
      <c r="F648" s="154">
        <v>2</v>
      </c>
      <c r="G648" s="154"/>
      <c r="H648" s="163">
        <v>321.3</v>
      </c>
      <c r="I648" s="154"/>
      <c r="J648" s="154"/>
      <c r="K648" s="168">
        <v>23</v>
      </c>
      <c r="L648" s="163">
        <v>612411.41</v>
      </c>
      <c r="M648" s="63"/>
      <c r="N648" s="158"/>
      <c r="O648" s="63"/>
      <c r="P648" s="111">
        <f t="shared" si="37"/>
        <v>612411.41</v>
      </c>
      <c r="Q648" s="63"/>
      <c r="R648" s="112">
        <f t="shared" si="38"/>
        <v>1906.0423591658887</v>
      </c>
      <c r="S648" s="181">
        <v>6731.14</v>
      </c>
      <c r="T648" s="182" t="s">
        <v>108</v>
      </c>
    </row>
    <row r="649" spans="1:20" ht="21" customHeight="1" x14ac:dyDescent="0.25">
      <c r="A649" s="105" t="s">
        <v>1193</v>
      </c>
      <c r="B649" s="113" t="s">
        <v>686</v>
      </c>
      <c r="C649" s="154">
        <v>1951</v>
      </c>
      <c r="D649" s="154"/>
      <c r="E649" s="154" t="s">
        <v>59</v>
      </c>
      <c r="F649" s="154">
        <v>2</v>
      </c>
      <c r="G649" s="154"/>
      <c r="H649" s="163">
        <v>259.8</v>
      </c>
      <c r="I649" s="154"/>
      <c r="J649" s="154"/>
      <c r="K649" s="168" t="s">
        <v>728</v>
      </c>
      <c r="L649" s="163">
        <v>133440</v>
      </c>
      <c r="M649" s="63"/>
      <c r="N649" s="158"/>
      <c r="O649" s="63"/>
      <c r="P649" s="111">
        <f t="shared" si="37"/>
        <v>133440</v>
      </c>
      <c r="Q649" s="63"/>
      <c r="R649" s="112">
        <f t="shared" si="38"/>
        <v>513.62586605080833</v>
      </c>
      <c r="S649" s="181">
        <v>6731.14</v>
      </c>
      <c r="T649" s="182" t="s">
        <v>108</v>
      </c>
    </row>
    <row r="650" spans="1:20" ht="21" customHeight="1" x14ac:dyDescent="0.25">
      <c r="A650" s="105" t="s">
        <v>1192</v>
      </c>
      <c r="B650" s="113" t="s">
        <v>687</v>
      </c>
      <c r="C650" s="154">
        <v>1978</v>
      </c>
      <c r="D650" s="154"/>
      <c r="E650" s="154" t="s">
        <v>76</v>
      </c>
      <c r="F650" s="154">
        <v>5</v>
      </c>
      <c r="G650" s="154"/>
      <c r="H650" s="163">
        <v>3368.9</v>
      </c>
      <c r="I650" s="163"/>
      <c r="J650" s="163"/>
      <c r="K650" s="168">
        <v>184</v>
      </c>
      <c r="L650" s="163">
        <v>443171.08</v>
      </c>
      <c r="M650" s="185"/>
      <c r="N650" s="185"/>
      <c r="O650" s="185"/>
      <c r="P650" s="111">
        <f t="shared" si="37"/>
        <v>443171.08</v>
      </c>
      <c r="Q650" s="63"/>
      <c r="R650" s="116">
        <f t="shared" si="38"/>
        <v>131.54770993499361</v>
      </c>
      <c r="S650" s="211">
        <v>6731.14</v>
      </c>
      <c r="T650" s="182" t="s">
        <v>123</v>
      </c>
    </row>
    <row r="651" spans="1:20" ht="21" customHeight="1" x14ac:dyDescent="0.25">
      <c r="A651" s="105" t="s">
        <v>1191</v>
      </c>
      <c r="B651" s="113" t="s">
        <v>688</v>
      </c>
      <c r="C651" s="154">
        <v>1959</v>
      </c>
      <c r="D651" s="154"/>
      <c r="E651" s="154" t="s">
        <v>59</v>
      </c>
      <c r="F651" s="154">
        <v>4</v>
      </c>
      <c r="G651" s="154"/>
      <c r="H651" s="163">
        <v>1360.8</v>
      </c>
      <c r="I651" s="154"/>
      <c r="J651" s="154"/>
      <c r="K651" s="168">
        <v>52</v>
      </c>
      <c r="L651" s="163">
        <v>853997.27</v>
      </c>
      <c r="M651" s="63"/>
      <c r="N651" s="158"/>
      <c r="O651" s="63"/>
      <c r="P651" s="111">
        <f t="shared" si="37"/>
        <v>853997.27</v>
      </c>
      <c r="Q651" s="63"/>
      <c r="R651" s="112">
        <f t="shared" si="38"/>
        <v>627.57001028806587</v>
      </c>
      <c r="S651" s="181">
        <v>6731.14</v>
      </c>
      <c r="T651" s="182" t="s">
        <v>108</v>
      </c>
    </row>
    <row r="652" spans="1:20" ht="21" customHeight="1" x14ac:dyDescent="0.25">
      <c r="A652" s="105" t="s">
        <v>1190</v>
      </c>
      <c r="B652" s="113" t="s">
        <v>689</v>
      </c>
      <c r="C652" s="154">
        <v>1957</v>
      </c>
      <c r="D652" s="154"/>
      <c r="E652" s="154" t="s">
        <v>59</v>
      </c>
      <c r="F652" s="154">
        <v>2</v>
      </c>
      <c r="G652" s="154"/>
      <c r="H652" s="163">
        <v>438.5</v>
      </c>
      <c r="I652" s="154"/>
      <c r="J652" s="154"/>
      <c r="K652" s="168">
        <v>31</v>
      </c>
      <c r="L652" s="163">
        <v>854621.43</v>
      </c>
      <c r="M652" s="63"/>
      <c r="N652" s="158"/>
      <c r="O652" s="63"/>
      <c r="P652" s="111">
        <f t="shared" si="37"/>
        <v>854621.43</v>
      </c>
      <c r="Q652" s="63"/>
      <c r="R652" s="112">
        <f t="shared" si="38"/>
        <v>1948.9656328392248</v>
      </c>
      <c r="S652" s="181">
        <v>6731.14</v>
      </c>
      <c r="T652" s="182" t="s">
        <v>108</v>
      </c>
    </row>
    <row r="653" spans="1:20" ht="21" customHeight="1" x14ac:dyDescent="0.25">
      <c r="A653" s="105" t="s">
        <v>1189</v>
      </c>
      <c r="B653" s="113" t="s">
        <v>690</v>
      </c>
      <c r="C653" s="154">
        <v>1962</v>
      </c>
      <c r="D653" s="154"/>
      <c r="E653" s="154" t="s">
        <v>59</v>
      </c>
      <c r="F653" s="154">
        <v>4</v>
      </c>
      <c r="G653" s="154"/>
      <c r="H653" s="163">
        <v>5209.2</v>
      </c>
      <c r="I653" s="154"/>
      <c r="J653" s="154"/>
      <c r="K653" s="168">
        <v>191</v>
      </c>
      <c r="L653" s="163">
        <v>3110971.26</v>
      </c>
      <c r="M653" s="63"/>
      <c r="N653" s="158"/>
      <c r="O653" s="63"/>
      <c r="P653" s="111">
        <f t="shared" si="37"/>
        <v>3110971.26</v>
      </c>
      <c r="Q653" s="63"/>
      <c r="R653" s="112">
        <f t="shared" si="38"/>
        <v>597.20710665745219</v>
      </c>
      <c r="S653" s="181">
        <v>6731.14</v>
      </c>
      <c r="T653" s="182" t="s">
        <v>108</v>
      </c>
    </row>
    <row r="654" spans="1:20" ht="21" customHeight="1" x14ac:dyDescent="0.25">
      <c r="A654" s="105" t="s">
        <v>1188</v>
      </c>
      <c r="B654" s="113" t="s">
        <v>691</v>
      </c>
      <c r="C654" s="154">
        <v>1963</v>
      </c>
      <c r="D654" s="154"/>
      <c r="E654" s="154" t="s">
        <v>59</v>
      </c>
      <c r="F654" s="154">
        <v>4</v>
      </c>
      <c r="G654" s="154"/>
      <c r="H654" s="163">
        <v>2159.6</v>
      </c>
      <c r="I654" s="154"/>
      <c r="J654" s="154"/>
      <c r="K654" s="168">
        <v>63</v>
      </c>
      <c r="L654" s="163">
        <v>1438973.42</v>
      </c>
      <c r="M654" s="63"/>
      <c r="N654" s="158"/>
      <c r="O654" s="63"/>
      <c r="P654" s="111">
        <f t="shared" si="37"/>
        <v>1438973.42</v>
      </c>
      <c r="Q654" s="63"/>
      <c r="R654" s="112">
        <f t="shared" si="38"/>
        <v>666.31478977588438</v>
      </c>
      <c r="S654" s="181">
        <v>6731.14</v>
      </c>
      <c r="T654" s="182" t="s">
        <v>108</v>
      </c>
    </row>
    <row r="655" spans="1:20" ht="21" customHeight="1" x14ac:dyDescent="0.25">
      <c r="A655" s="105" t="s">
        <v>1187</v>
      </c>
      <c r="B655" s="113" t="s">
        <v>692</v>
      </c>
      <c r="C655" s="154">
        <v>1959</v>
      </c>
      <c r="D655" s="154"/>
      <c r="E655" s="154" t="s">
        <v>59</v>
      </c>
      <c r="F655" s="154">
        <v>2</v>
      </c>
      <c r="G655" s="154"/>
      <c r="H655" s="163">
        <v>310.7</v>
      </c>
      <c r="I655" s="154"/>
      <c r="J655" s="154"/>
      <c r="K655" s="168">
        <v>17</v>
      </c>
      <c r="L655" s="163">
        <v>601762.85</v>
      </c>
      <c r="M655" s="63"/>
      <c r="N655" s="158"/>
      <c r="O655" s="63"/>
      <c r="P655" s="111">
        <f t="shared" si="37"/>
        <v>601762.85</v>
      </c>
      <c r="Q655" s="63"/>
      <c r="R655" s="112">
        <f t="shared" si="38"/>
        <v>1936.7970711297071</v>
      </c>
      <c r="S655" s="181">
        <v>6731.14</v>
      </c>
      <c r="T655" s="182" t="s">
        <v>108</v>
      </c>
    </row>
    <row r="656" spans="1:20" ht="21" customHeight="1" x14ac:dyDescent="0.25">
      <c r="A656" s="105" t="s">
        <v>1186</v>
      </c>
      <c r="B656" s="113" t="s">
        <v>693</v>
      </c>
      <c r="C656" s="154">
        <v>1960</v>
      </c>
      <c r="D656" s="154"/>
      <c r="E656" s="154" t="s">
        <v>59</v>
      </c>
      <c r="F656" s="154">
        <v>2</v>
      </c>
      <c r="G656" s="154"/>
      <c r="H656" s="163">
        <v>340.4</v>
      </c>
      <c r="I656" s="154"/>
      <c r="J656" s="154"/>
      <c r="K656" s="168">
        <v>21</v>
      </c>
      <c r="L656" s="163">
        <v>565201.9</v>
      </c>
      <c r="M656" s="63"/>
      <c r="N656" s="158"/>
      <c r="O656" s="63"/>
      <c r="P656" s="111">
        <f t="shared" si="37"/>
        <v>565201.9</v>
      </c>
      <c r="Q656" s="63"/>
      <c r="R656" s="112">
        <f t="shared" si="38"/>
        <v>1660.4051116333726</v>
      </c>
      <c r="S656" s="181">
        <v>6731.14</v>
      </c>
      <c r="T656" s="182" t="s">
        <v>108</v>
      </c>
    </row>
    <row r="657" spans="1:20" ht="21" customHeight="1" x14ac:dyDescent="0.25">
      <c r="A657" s="105" t="s">
        <v>1185</v>
      </c>
      <c r="B657" s="113" t="s">
        <v>694</v>
      </c>
      <c r="C657" s="154">
        <v>1954</v>
      </c>
      <c r="D657" s="154"/>
      <c r="E657" s="154" t="s">
        <v>59</v>
      </c>
      <c r="F657" s="154">
        <v>3</v>
      </c>
      <c r="G657" s="154"/>
      <c r="H657" s="163">
        <v>1927.5</v>
      </c>
      <c r="I657" s="163"/>
      <c r="J657" s="163"/>
      <c r="K657" s="168">
        <v>48</v>
      </c>
      <c r="L657" s="163">
        <v>549234.48</v>
      </c>
      <c r="M657" s="185"/>
      <c r="N657" s="185"/>
      <c r="O657" s="185"/>
      <c r="P657" s="111">
        <f t="shared" si="37"/>
        <v>549234.48</v>
      </c>
      <c r="Q657" s="63"/>
      <c r="R657" s="116">
        <f t="shared" si="38"/>
        <v>284.9465525291829</v>
      </c>
      <c r="S657" s="211">
        <v>6731.14</v>
      </c>
      <c r="T657" s="182" t="s">
        <v>123</v>
      </c>
    </row>
    <row r="658" spans="1:20" ht="21" customHeight="1" x14ac:dyDescent="0.25">
      <c r="A658" s="105" t="s">
        <v>1184</v>
      </c>
      <c r="B658" s="113" t="s">
        <v>695</v>
      </c>
      <c r="C658" s="154">
        <v>1968</v>
      </c>
      <c r="D658" s="154"/>
      <c r="E658" s="154" t="s">
        <v>59</v>
      </c>
      <c r="F658" s="154">
        <v>5</v>
      </c>
      <c r="G658" s="154"/>
      <c r="H658" s="163">
        <v>4269.8999999999996</v>
      </c>
      <c r="I658" s="154"/>
      <c r="J658" s="154"/>
      <c r="K658" s="168">
        <v>187</v>
      </c>
      <c r="L658" s="163">
        <v>2277406</v>
      </c>
      <c r="M658" s="63"/>
      <c r="N658" s="158"/>
      <c r="O658" s="63"/>
      <c r="P658" s="111">
        <f t="shared" si="37"/>
        <v>2277406</v>
      </c>
      <c r="Q658" s="63"/>
      <c r="R658" s="112">
        <f t="shared" si="38"/>
        <v>533.36284222112931</v>
      </c>
      <c r="S658" s="181">
        <v>6731.14</v>
      </c>
      <c r="T658" s="182" t="s">
        <v>108</v>
      </c>
    </row>
    <row r="659" spans="1:20" ht="21" customHeight="1" x14ac:dyDescent="0.25">
      <c r="A659" s="105" t="s">
        <v>1183</v>
      </c>
      <c r="B659" s="113" t="s">
        <v>696</v>
      </c>
      <c r="C659" s="154">
        <v>1948</v>
      </c>
      <c r="D659" s="154"/>
      <c r="E659" s="154" t="s">
        <v>59</v>
      </c>
      <c r="F659" s="154">
        <v>2</v>
      </c>
      <c r="G659" s="154"/>
      <c r="H659" s="163">
        <v>417.4</v>
      </c>
      <c r="I659" s="163"/>
      <c r="J659" s="163"/>
      <c r="K659" s="168">
        <v>22</v>
      </c>
      <c r="L659" s="163">
        <v>125118.56</v>
      </c>
      <c r="M659" s="185"/>
      <c r="N659" s="185"/>
      <c r="O659" s="185"/>
      <c r="P659" s="111">
        <f t="shared" si="37"/>
        <v>125118.56</v>
      </c>
      <c r="Q659" s="63"/>
      <c r="R659" s="116">
        <f t="shared" si="38"/>
        <v>299.75697172975566</v>
      </c>
      <c r="S659" s="211">
        <v>6731.14</v>
      </c>
      <c r="T659" s="182" t="s">
        <v>123</v>
      </c>
    </row>
    <row r="660" spans="1:20" ht="21" customHeight="1" x14ac:dyDescent="0.25">
      <c r="A660" s="105" t="s">
        <v>1182</v>
      </c>
      <c r="B660" s="113" t="s">
        <v>697</v>
      </c>
      <c r="C660" s="154">
        <v>1968</v>
      </c>
      <c r="D660" s="154"/>
      <c r="E660" s="154" t="s">
        <v>59</v>
      </c>
      <c r="F660" s="154">
        <v>5</v>
      </c>
      <c r="G660" s="154"/>
      <c r="H660" s="163">
        <v>4982.8999999999996</v>
      </c>
      <c r="I660" s="154"/>
      <c r="J660" s="154"/>
      <c r="K660" s="168">
        <v>196</v>
      </c>
      <c r="L660" s="163">
        <v>4396354</v>
      </c>
      <c r="M660" s="63"/>
      <c r="N660" s="158"/>
      <c r="O660" s="63"/>
      <c r="P660" s="111">
        <f t="shared" si="37"/>
        <v>4396354</v>
      </c>
      <c r="Q660" s="63"/>
      <c r="R660" s="112">
        <f t="shared" si="38"/>
        <v>882.28822573200353</v>
      </c>
      <c r="S660" s="181">
        <v>6731.14</v>
      </c>
      <c r="T660" s="182" t="s">
        <v>108</v>
      </c>
    </row>
    <row r="661" spans="1:20" ht="21" customHeight="1" x14ac:dyDescent="0.25">
      <c r="A661" s="105" t="s">
        <v>1181</v>
      </c>
      <c r="B661" s="113" t="s">
        <v>698</v>
      </c>
      <c r="C661" s="154">
        <v>1959</v>
      </c>
      <c r="D661" s="154"/>
      <c r="E661" s="154" t="s">
        <v>81</v>
      </c>
      <c r="F661" s="154">
        <v>2</v>
      </c>
      <c r="G661" s="154"/>
      <c r="H661" s="163">
        <v>691.3</v>
      </c>
      <c r="I661" s="154"/>
      <c r="J661" s="154"/>
      <c r="K661" s="168">
        <v>28</v>
      </c>
      <c r="L661" s="163">
        <v>672589</v>
      </c>
      <c r="M661" s="63"/>
      <c r="N661" s="158"/>
      <c r="O661" s="63"/>
      <c r="P661" s="111">
        <f t="shared" si="37"/>
        <v>672589</v>
      </c>
      <c r="Q661" s="63"/>
      <c r="R661" s="112">
        <f t="shared" si="38"/>
        <v>972.93360335599607</v>
      </c>
      <c r="S661" s="181">
        <v>6731.14</v>
      </c>
      <c r="T661" s="182" t="s">
        <v>108</v>
      </c>
    </row>
    <row r="662" spans="1:20" ht="21" customHeight="1" x14ac:dyDescent="0.25">
      <c r="A662" s="105" t="s">
        <v>1180</v>
      </c>
      <c r="B662" s="113" t="s">
        <v>699</v>
      </c>
      <c r="C662" s="154">
        <v>1948</v>
      </c>
      <c r="D662" s="154"/>
      <c r="E662" s="154" t="s">
        <v>59</v>
      </c>
      <c r="F662" s="154">
        <v>2</v>
      </c>
      <c r="G662" s="154"/>
      <c r="H662" s="163">
        <v>575.33000000000004</v>
      </c>
      <c r="I662" s="154"/>
      <c r="J662" s="154"/>
      <c r="K662" s="168">
        <v>29</v>
      </c>
      <c r="L662" s="163">
        <v>1080946</v>
      </c>
      <c r="M662" s="63"/>
      <c r="N662" s="158"/>
      <c r="O662" s="63"/>
      <c r="P662" s="111">
        <f t="shared" si="37"/>
        <v>1080946</v>
      </c>
      <c r="Q662" s="63"/>
      <c r="R662" s="112">
        <f t="shared" si="38"/>
        <v>1878.8278031738305</v>
      </c>
      <c r="S662" s="181">
        <v>6731.14</v>
      </c>
      <c r="T662" s="182" t="s">
        <v>108</v>
      </c>
    </row>
    <row r="663" spans="1:20" ht="21" customHeight="1" x14ac:dyDescent="0.25">
      <c r="A663" s="105" t="s">
        <v>1179</v>
      </c>
      <c r="B663" s="113" t="s">
        <v>700</v>
      </c>
      <c r="C663" s="154">
        <v>1961</v>
      </c>
      <c r="D663" s="154"/>
      <c r="E663" s="154" t="s">
        <v>59</v>
      </c>
      <c r="F663" s="154">
        <v>4</v>
      </c>
      <c r="G663" s="154"/>
      <c r="H663" s="163">
        <v>2716.6</v>
      </c>
      <c r="I663" s="154"/>
      <c r="J663" s="154"/>
      <c r="K663" s="168">
        <v>82</v>
      </c>
      <c r="L663" s="163">
        <v>1527194.7</v>
      </c>
      <c r="M663" s="63"/>
      <c r="N663" s="158"/>
      <c r="O663" s="63"/>
      <c r="P663" s="111">
        <f t="shared" si="37"/>
        <v>1527194.7</v>
      </c>
      <c r="Q663" s="63"/>
      <c r="R663" s="112">
        <f t="shared" si="38"/>
        <v>562.17135389825512</v>
      </c>
      <c r="S663" s="181">
        <v>6731.14</v>
      </c>
      <c r="T663" s="182" t="s">
        <v>108</v>
      </c>
    </row>
    <row r="664" spans="1:20" ht="21" customHeight="1" x14ac:dyDescent="0.25">
      <c r="A664" s="105" t="s">
        <v>1178</v>
      </c>
      <c r="B664" s="113" t="s">
        <v>701</v>
      </c>
      <c r="C664" s="154">
        <v>1956</v>
      </c>
      <c r="D664" s="154"/>
      <c r="E664" s="154" t="s">
        <v>59</v>
      </c>
      <c r="F664" s="154">
        <v>4</v>
      </c>
      <c r="G664" s="154"/>
      <c r="H664" s="163">
        <v>389.04</v>
      </c>
      <c r="I664" s="154"/>
      <c r="J664" s="154"/>
      <c r="K664" s="168">
        <v>13</v>
      </c>
      <c r="L664" s="163">
        <v>2592000</v>
      </c>
      <c r="M664" s="63"/>
      <c r="N664" s="158"/>
      <c r="O664" s="63"/>
      <c r="P664" s="111">
        <f t="shared" si="37"/>
        <v>2592000</v>
      </c>
      <c r="Q664" s="63"/>
      <c r="R664" s="112">
        <f t="shared" si="38"/>
        <v>6662.5539790252924</v>
      </c>
      <c r="S664" s="181">
        <v>6731.14</v>
      </c>
      <c r="T664" s="182" t="s">
        <v>108</v>
      </c>
    </row>
    <row r="665" spans="1:20" ht="21" customHeight="1" x14ac:dyDescent="0.25">
      <c r="A665" s="105" t="s">
        <v>1177</v>
      </c>
      <c r="B665" s="113" t="s">
        <v>702</v>
      </c>
      <c r="C665" s="154">
        <v>1949</v>
      </c>
      <c r="D665" s="154"/>
      <c r="E665" s="154" t="s">
        <v>59</v>
      </c>
      <c r="F665" s="154">
        <v>2</v>
      </c>
      <c r="G665" s="154"/>
      <c r="H665" s="163">
        <v>369.2</v>
      </c>
      <c r="I665" s="154"/>
      <c r="J665" s="154"/>
      <c r="K665" s="168">
        <v>11</v>
      </c>
      <c r="L665" s="163">
        <v>592951.18000000005</v>
      </c>
      <c r="M665" s="63"/>
      <c r="N665" s="158"/>
      <c r="O665" s="63"/>
      <c r="P665" s="111">
        <f t="shared" si="37"/>
        <v>592951.18000000005</v>
      </c>
      <c r="Q665" s="63"/>
      <c r="R665" s="112">
        <f t="shared" si="38"/>
        <v>1606.0432827735647</v>
      </c>
      <c r="S665" s="181">
        <v>6731.14</v>
      </c>
      <c r="T665" s="182" t="s">
        <v>108</v>
      </c>
    </row>
    <row r="666" spans="1:20" ht="21" customHeight="1" x14ac:dyDescent="0.25">
      <c r="A666" s="105" t="s">
        <v>1176</v>
      </c>
      <c r="B666" s="113" t="s">
        <v>703</v>
      </c>
      <c r="C666" s="154">
        <v>2001</v>
      </c>
      <c r="D666" s="154"/>
      <c r="E666" s="154" t="s">
        <v>59</v>
      </c>
      <c r="F666" s="154">
        <v>8</v>
      </c>
      <c r="G666" s="154"/>
      <c r="H666" s="163">
        <v>5990.6</v>
      </c>
      <c r="I666" s="154"/>
      <c r="J666" s="154"/>
      <c r="K666" s="168">
        <v>235</v>
      </c>
      <c r="L666" s="163">
        <v>1767000</v>
      </c>
      <c r="M666" s="63"/>
      <c r="N666" s="158"/>
      <c r="O666" s="63"/>
      <c r="P666" s="111">
        <f t="shared" si="37"/>
        <v>1767000</v>
      </c>
      <c r="Q666" s="63"/>
      <c r="R666" s="112">
        <f t="shared" si="38"/>
        <v>294.96210730143889</v>
      </c>
      <c r="S666" s="181">
        <v>6731.14</v>
      </c>
      <c r="T666" s="182" t="s">
        <v>108</v>
      </c>
    </row>
    <row r="667" spans="1:20" ht="21" customHeight="1" x14ac:dyDescent="0.25">
      <c r="A667" s="105" t="s">
        <v>1175</v>
      </c>
      <c r="B667" s="113" t="s">
        <v>704</v>
      </c>
      <c r="C667" s="154">
        <v>1974</v>
      </c>
      <c r="D667" s="154"/>
      <c r="E667" s="154" t="s">
        <v>81</v>
      </c>
      <c r="F667" s="154">
        <v>5</v>
      </c>
      <c r="G667" s="154"/>
      <c r="H667" s="163">
        <v>5808.5</v>
      </c>
      <c r="I667" s="154"/>
      <c r="J667" s="154"/>
      <c r="K667" s="168">
        <v>281</v>
      </c>
      <c r="L667" s="163">
        <v>1753370.19</v>
      </c>
      <c r="M667" s="63"/>
      <c r="N667" s="158"/>
      <c r="O667" s="63"/>
      <c r="P667" s="111">
        <f t="shared" si="37"/>
        <v>1753370.19</v>
      </c>
      <c r="Q667" s="63"/>
      <c r="R667" s="112">
        <f t="shared" si="38"/>
        <v>301.86282000516485</v>
      </c>
      <c r="S667" s="181">
        <v>6731.14</v>
      </c>
      <c r="T667" s="182" t="s">
        <v>108</v>
      </c>
    </row>
    <row r="668" spans="1:20" ht="21" customHeight="1" x14ac:dyDescent="0.25">
      <c r="A668" s="105" t="s">
        <v>1174</v>
      </c>
      <c r="B668" s="113" t="s">
        <v>705</v>
      </c>
      <c r="C668" s="154">
        <v>1957</v>
      </c>
      <c r="D668" s="154"/>
      <c r="E668" s="154" t="s">
        <v>59</v>
      </c>
      <c r="F668" s="154">
        <v>2</v>
      </c>
      <c r="G668" s="154"/>
      <c r="H668" s="163">
        <v>181.3</v>
      </c>
      <c r="I668" s="154"/>
      <c r="J668" s="154"/>
      <c r="K668" s="168">
        <v>7</v>
      </c>
      <c r="L668" s="163">
        <v>393678.13</v>
      </c>
      <c r="M668" s="63"/>
      <c r="N668" s="158"/>
      <c r="O668" s="63"/>
      <c r="P668" s="111">
        <f t="shared" si="37"/>
        <v>393678.13</v>
      </c>
      <c r="Q668" s="63"/>
      <c r="R668" s="112">
        <f t="shared" si="38"/>
        <v>2171.4182570325424</v>
      </c>
      <c r="S668" s="181">
        <v>6731.14</v>
      </c>
      <c r="T668" s="182" t="s">
        <v>108</v>
      </c>
    </row>
    <row r="669" spans="1:20" ht="21" customHeight="1" x14ac:dyDescent="0.25">
      <c r="A669" s="105" t="s">
        <v>1173</v>
      </c>
      <c r="B669" s="113" t="s">
        <v>706</v>
      </c>
      <c r="C669" s="154">
        <v>1961</v>
      </c>
      <c r="D669" s="154"/>
      <c r="E669" s="154" t="s">
        <v>59</v>
      </c>
      <c r="F669" s="154">
        <v>5</v>
      </c>
      <c r="G669" s="154"/>
      <c r="H669" s="163">
        <v>1550.2</v>
      </c>
      <c r="I669" s="154"/>
      <c r="J669" s="154"/>
      <c r="K669" s="168">
        <v>62</v>
      </c>
      <c r="L669" s="163">
        <v>958065.61</v>
      </c>
      <c r="M669" s="63"/>
      <c r="N669" s="158"/>
      <c r="O669" s="63"/>
      <c r="P669" s="111">
        <f t="shared" si="37"/>
        <v>958065.61</v>
      </c>
      <c r="Q669" s="63"/>
      <c r="R669" s="112">
        <f t="shared" si="38"/>
        <v>618.02709972906723</v>
      </c>
      <c r="S669" s="181">
        <v>6731.14</v>
      </c>
      <c r="T669" s="182" t="s">
        <v>108</v>
      </c>
    </row>
    <row r="670" spans="1:20" ht="21" customHeight="1" x14ac:dyDescent="0.25">
      <c r="A670" s="105" t="s">
        <v>1172</v>
      </c>
      <c r="B670" s="113" t="s">
        <v>707</v>
      </c>
      <c r="C670" s="154">
        <v>1959</v>
      </c>
      <c r="D670" s="154"/>
      <c r="E670" s="154" t="s">
        <v>59</v>
      </c>
      <c r="F670" s="154">
        <v>2</v>
      </c>
      <c r="G670" s="154"/>
      <c r="H670" s="163">
        <v>456.1</v>
      </c>
      <c r="I670" s="154"/>
      <c r="J670" s="154"/>
      <c r="K670" s="168">
        <v>29</v>
      </c>
      <c r="L670" s="163">
        <v>1085902.04</v>
      </c>
      <c r="M670" s="63"/>
      <c r="N670" s="158"/>
      <c r="O670" s="63"/>
      <c r="P670" s="111">
        <f t="shared" si="37"/>
        <v>1085902.04</v>
      </c>
      <c r="Q670" s="63"/>
      <c r="R670" s="112">
        <f t="shared" si="38"/>
        <v>2380.8420083315063</v>
      </c>
      <c r="S670" s="181">
        <v>6731.14</v>
      </c>
      <c r="T670" s="182" t="s">
        <v>108</v>
      </c>
    </row>
    <row r="671" spans="1:20" ht="21" customHeight="1" x14ac:dyDescent="0.25">
      <c r="A671" s="105" t="s">
        <v>1171</v>
      </c>
      <c r="B671" s="113" t="s">
        <v>708</v>
      </c>
      <c r="C671" s="154">
        <v>1959</v>
      </c>
      <c r="D671" s="154"/>
      <c r="E671" s="154" t="s">
        <v>59</v>
      </c>
      <c r="F671" s="154">
        <v>2</v>
      </c>
      <c r="G671" s="154"/>
      <c r="H671" s="163">
        <v>446</v>
      </c>
      <c r="I671" s="163"/>
      <c r="J671" s="163"/>
      <c r="K671" s="168">
        <v>24</v>
      </c>
      <c r="L671" s="163">
        <v>150176.72</v>
      </c>
      <c r="M671" s="185"/>
      <c r="N671" s="185"/>
      <c r="O671" s="185"/>
      <c r="P671" s="111">
        <f t="shared" si="37"/>
        <v>150176.72</v>
      </c>
      <c r="Q671" s="63"/>
      <c r="R671" s="116">
        <f t="shared" si="38"/>
        <v>336.71910313901344</v>
      </c>
      <c r="S671" s="211">
        <v>6731.14</v>
      </c>
      <c r="T671" s="182" t="s">
        <v>123</v>
      </c>
    </row>
    <row r="672" spans="1:20" ht="21" customHeight="1" x14ac:dyDescent="0.25">
      <c r="A672" s="105" t="s">
        <v>1170</v>
      </c>
      <c r="B672" s="113" t="s">
        <v>709</v>
      </c>
      <c r="C672" s="154">
        <v>1974</v>
      </c>
      <c r="D672" s="154"/>
      <c r="E672" s="154" t="s">
        <v>59</v>
      </c>
      <c r="F672" s="154">
        <v>5</v>
      </c>
      <c r="G672" s="154"/>
      <c r="H672" s="163">
        <v>6669.1</v>
      </c>
      <c r="I672" s="154"/>
      <c r="J672" s="154"/>
      <c r="K672" s="168">
        <v>291</v>
      </c>
      <c r="L672" s="163">
        <v>2892399.36</v>
      </c>
      <c r="M672" s="63"/>
      <c r="N672" s="158"/>
      <c r="O672" s="63"/>
      <c r="P672" s="111">
        <f t="shared" si="37"/>
        <v>2892399.36</v>
      </c>
      <c r="Q672" s="63"/>
      <c r="R672" s="112">
        <f t="shared" si="38"/>
        <v>433.70160291493602</v>
      </c>
      <c r="S672" s="181">
        <v>6731.14</v>
      </c>
      <c r="T672" s="182" t="s">
        <v>108</v>
      </c>
    </row>
    <row r="673" spans="1:20" ht="21" customHeight="1" x14ac:dyDescent="0.25">
      <c r="A673" s="105" t="s">
        <v>1169</v>
      </c>
      <c r="B673" s="113" t="s">
        <v>710</v>
      </c>
      <c r="C673" s="154">
        <v>1964</v>
      </c>
      <c r="D673" s="154"/>
      <c r="E673" s="154" t="s">
        <v>76</v>
      </c>
      <c r="F673" s="154">
        <v>5</v>
      </c>
      <c r="G673" s="154"/>
      <c r="H673" s="163">
        <v>4291.1000000000004</v>
      </c>
      <c r="I673" s="154"/>
      <c r="J673" s="154"/>
      <c r="K673" s="168">
        <v>173</v>
      </c>
      <c r="L673" s="163">
        <v>1321011.18</v>
      </c>
      <c r="M673" s="63"/>
      <c r="N673" s="158"/>
      <c r="O673" s="63"/>
      <c r="P673" s="111">
        <f t="shared" si="37"/>
        <v>1321011.18</v>
      </c>
      <c r="Q673" s="63"/>
      <c r="R673" s="112">
        <f t="shared" si="38"/>
        <v>307.84907832490501</v>
      </c>
      <c r="S673" s="181">
        <v>6731.14</v>
      </c>
      <c r="T673" s="182" t="s">
        <v>108</v>
      </c>
    </row>
    <row r="674" spans="1:20" ht="21" customHeight="1" x14ac:dyDescent="0.25">
      <c r="A674" s="105" t="s">
        <v>1168</v>
      </c>
      <c r="B674" s="113" t="s">
        <v>711</v>
      </c>
      <c r="C674" s="154">
        <v>1964</v>
      </c>
      <c r="D674" s="154"/>
      <c r="E674" s="154" t="s">
        <v>76</v>
      </c>
      <c r="F674" s="154">
        <v>5</v>
      </c>
      <c r="G674" s="154"/>
      <c r="H674" s="163">
        <v>4186.6000000000004</v>
      </c>
      <c r="I674" s="154"/>
      <c r="J674" s="154"/>
      <c r="K674" s="168">
        <v>177</v>
      </c>
      <c r="L674" s="163">
        <v>1297616.5</v>
      </c>
      <c r="M674" s="63"/>
      <c r="N674" s="158"/>
      <c r="O674" s="63"/>
      <c r="P674" s="111">
        <f t="shared" si="37"/>
        <v>1297616.5</v>
      </c>
      <c r="Q674" s="63"/>
      <c r="R674" s="112">
        <f t="shared" si="38"/>
        <v>309.94518224812492</v>
      </c>
      <c r="S674" s="181">
        <v>6731.14</v>
      </c>
      <c r="T674" s="182" t="s">
        <v>108</v>
      </c>
    </row>
    <row r="675" spans="1:20" ht="21" customHeight="1" x14ac:dyDescent="0.25">
      <c r="A675" s="105" t="s">
        <v>1167</v>
      </c>
      <c r="B675" s="113" t="s">
        <v>712</v>
      </c>
      <c r="C675" s="154">
        <v>1957</v>
      </c>
      <c r="D675" s="154"/>
      <c r="E675" s="10" t="s">
        <v>59</v>
      </c>
      <c r="F675" s="154">
        <v>4</v>
      </c>
      <c r="G675" s="154"/>
      <c r="H675" s="163">
        <v>2908.9</v>
      </c>
      <c r="I675" s="154"/>
      <c r="J675" s="154"/>
      <c r="K675" s="168">
        <v>81</v>
      </c>
      <c r="L675" s="163">
        <v>1982653.9</v>
      </c>
      <c r="M675" s="63"/>
      <c r="N675" s="158"/>
      <c r="O675" s="63"/>
      <c r="P675" s="111">
        <f t="shared" si="37"/>
        <v>1982653.9</v>
      </c>
      <c r="Q675" s="63"/>
      <c r="R675" s="112">
        <f t="shared" si="38"/>
        <v>681.58200694420566</v>
      </c>
      <c r="S675" s="181">
        <v>6731.14</v>
      </c>
      <c r="T675" s="182" t="s">
        <v>108</v>
      </c>
    </row>
    <row r="676" spans="1:20" ht="21" customHeight="1" x14ac:dyDescent="0.25">
      <c r="A676" s="105" t="s">
        <v>1166</v>
      </c>
      <c r="B676" s="113" t="s">
        <v>713</v>
      </c>
      <c r="C676" s="154">
        <v>1961</v>
      </c>
      <c r="D676" s="154"/>
      <c r="E676" s="154" t="s">
        <v>59</v>
      </c>
      <c r="F676" s="154">
        <v>4</v>
      </c>
      <c r="G676" s="154"/>
      <c r="H676" s="163">
        <v>2754.79</v>
      </c>
      <c r="I676" s="154"/>
      <c r="J676" s="154"/>
      <c r="K676" s="168">
        <v>86</v>
      </c>
      <c r="L676" s="163">
        <v>1240694.6599999999</v>
      </c>
      <c r="M676" s="63"/>
      <c r="N676" s="158"/>
      <c r="O676" s="63"/>
      <c r="P676" s="111">
        <f t="shared" ref="P676:P688" si="39">L676</f>
        <v>1240694.6599999999</v>
      </c>
      <c r="Q676" s="63"/>
      <c r="R676" s="112">
        <f t="shared" ref="R676:R688" si="40">L676/H676</f>
        <v>450.3772193161729</v>
      </c>
      <c r="S676" s="181">
        <v>6731.14</v>
      </c>
      <c r="T676" s="182" t="s">
        <v>108</v>
      </c>
    </row>
    <row r="677" spans="1:20" ht="21" customHeight="1" x14ac:dyDescent="0.25">
      <c r="A677" s="105" t="s">
        <v>1165</v>
      </c>
      <c r="B677" s="113" t="s">
        <v>714</v>
      </c>
      <c r="C677" s="154">
        <v>1953</v>
      </c>
      <c r="D677" s="154"/>
      <c r="E677" s="154" t="s">
        <v>59</v>
      </c>
      <c r="F677" s="154">
        <v>2</v>
      </c>
      <c r="G677" s="154"/>
      <c r="H677" s="163">
        <v>798.69</v>
      </c>
      <c r="I677" s="154"/>
      <c r="J677" s="154"/>
      <c r="K677" s="168">
        <v>43</v>
      </c>
      <c r="L677" s="163">
        <v>1563171.37</v>
      </c>
      <c r="M677" s="63"/>
      <c r="N677" s="158"/>
      <c r="O677" s="63"/>
      <c r="P677" s="111">
        <f t="shared" si="39"/>
        <v>1563171.37</v>
      </c>
      <c r="Q677" s="63"/>
      <c r="R677" s="112">
        <f t="shared" si="40"/>
        <v>1957.1690768633637</v>
      </c>
      <c r="S677" s="181">
        <v>6731.14</v>
      </c>
      <c r="T677" s="182" t="s">
        <v>108</v>
      </c>
    </row>
    <row r="678" spans="1:20" ht="21" customHeight="1" x14ac:dyDescent="0.25">
      <c r="A678" s="105" t="s">
        <v>1164</v>
      </c>
      <c r="B678" s="113" t="s">
        <v>715</v>
      </c>
      <c r="C678" s="154">
        <v>1955</v>
      </c>
      <c r="D678" s="154"/>
      <c r="E678" s="154" t="s">
        <v>59</v>
      </c>
      <c r="F678" s="154">
        <v>2</v>
      </c>
      <c r="G678" s="154"/>
      <c r="H678" s="163">
        <v>446.69</v>
      </c>
      <c r="I678" s="154"/>
      <c r="J678" s="154"/>
      <c r="K678" s="168">
        <v>24</v>
      </c>
      <c r="L678" s="163">
        <v>771416.74</v>
      </c>
      <c r="M678" s="63"/>
      <c r="N678" s="158"/>
      <c r="O678" s="63"/>
      <c r="P678" s="111">
        <f t="shared" si="39"/>
        <v>771416.74</v>
      </c>
      <c r="Q678" s="63"/>
      <c r="R678" s="112">
        <f t="shared" si="40"/>
        <v>1726.9621885423896</v>
      </c>
      <c r="S678" s="181">
        <v>6731.14</v>
      </c>
      <c r="T678" s="182" t="s">
        <v>108</v>
      </c>
    </row>
    <row r="679" spans="1:20" ht="21" customHeight="1" x14ac:dyDescent="0.25">
      <c r="A679" s="105" t="s">
        <v>1163</v>
      </c>
      <c r="B679" s="113" t="s">
        <v>716</v>
      </c>
      <c r="C679" s="154">
        <v>1960</v>
      </c>
      <c r="D679" s="154"/>
      <c r="E679" s="154" t="s">
        <v>59</v>
      </c>
      <c r="F679" s="154">
        <v>2</v>
      </c>
      <c r="G679" s="154"/>
      <c r="H679" s="163">
        <v>777.8</v>
      </c>
      <c r="I679" s="154"/>
      <c r="J679" s="154"/>
      <c r="K679" s="168">
        <v>24</v>
      </c>
      <c r="L679" s="163">
        <v>1308324.8899999999</v>
      </c>
      <c r="M679" s="63"/>
      <c r="N679" s="158"/>
      <c r="O679" s="63"/>
      <c r="P679" s="111">
        <f t="shared" si="39"/>
        <v>1308324.8899999999</v>
      </c>
      <c r="Q679" s="63"/>
      <c r="R679" s="112">
        <f t="shared" si="40"/>
        <v>1682.0839418873745</v>
      </c>
      <c r="S679" s="181">
        <v>6731.14</v>
      </c>
      <c r="T679" s="182" t="s">
        <v>108</v>
      </c>
    </row>
    <row r="680" spans="1:20" ht="21" customHeight="1" x14ac:dyDescent="0.25">
      <c r="A680" s="105" t="s">
        <v>1162</v>
      </c>
      <c r="B680" s="113" t="s">
        <v>717</v>
      </c>
      <c r="C680" s="154">
        <v>1988</v>
      </c>
      <c r="D680" s="154"/>
      <c r="E680" s="154" t="s">
        <v>76</v>
      </c>
      <c r="F680" s="154">
        <v>9</v>
      </c>
      <c r="G680" s="154"/>
      <c r="H680" s="163">
        <v>11483.6</v>
      </c>
      <c r="I680" s="163"/>
      <c r="J680" s="163"/>
      <c r="K680" s="168">
        <v>101</v>
      </c>
      <c r="L680" s="163">
        <v>636239.64</v>
      </c>
      <c r="M680" s="185"/>
      <c r="N680" s="185"/>
      <c r="O680" s="185"/>
      <c r="P680" s="111">
        <f t="shared" si="39"/>
        <v>636239.64</v>
      </c>
      <c r="Q680" s="63"/>
      <c r="R680" s="116">
        <f t="shared" si="40"/>
        <v>55.404197290048415</v>
      </c>
      <c r="S680" s="211">
        <v>6731.14</v>
      </c>
      <c r="T680" s="182" t="s">
        <v>123</v>
      </c>
    </row>
    <row r="681" spans="1:20" ht="21" customHeight="1" x14ac:dyDescent="0.25">
      <c r="A681" s="105" t="s">
        <v>1161</v>
      </c>
      <c r="B681" s="113" t="s">
        <v>718</v>
      </c>
      <c r="C681" s="154">
        <v>1982</v>
      </c>
      <c r="D681" s="154"/>
      <c r="E681" s="154" t="s">
        <v>81</v>
      </c>
      <c r="F681" s="154">
        <v>5</v>
      </c>
      <c r="G681" s="154"/>
      <c r="H681" s="163">
        <v>5314.8</v>
      </c>
      <c r="I681" s="163"/>
      <c r="J681" s="163"/>
      <c r="K681" s="168">
        <v>170</v>
      </c>
      <c r="L681" s="163">
        <v>1978243.51</v>
      </c>
      <c r="M681" s="185"/>
      <c r="N681" s="185"/>
      <c r="O681" s="185"/>
      <c r="P681" s="111">
        <f t="shared" si="39"/>
        <v>1978243.51</v>
      </c>
      <c r="Q681" s="63"/>
      <c r="R681" s="116">
        <f t="shared" si="40"/>
        <v>372.21410212990139</v>
      </c>
      <c r="S681" s="211">
        <v>6731.14</v>
      </c>
      <c r="T681" s="182" t="s">
        <v>123</v>
      </c>
    </row>
    <row r="682" spans="1:20" ht="21" customHeight="1" x14ac:dyDescent="0.25">
      <c r="A682" s="105" t="s">
        <v>1160</v>
      </c>
      <c r="B682" s="113" t="s">
        <v>719</v>
      </c>
      <c r="C682" s="154">
        <v>1952</v>
      </c>
      <c r="D682" s="154"/>
      <c r="E682" s="154" t="s">
        <v>81</v>
      </c>
      <c r="F682" s="154">
        <v>2</v>
      </c>
      <c r="G682" s="154"/>
      <c r="H682" s="163">
        <v>761.3</v>
      </c>
      <c r="I682" s="154"/>
      <c r="J682" s="154"/>
      <c r="K682" s="168">
        <v>36</v>
      </c>
      <c r="L682" s="163">
        <v>1035830.57</v>
      </c>
      <c r="M682" s="63"/>
      <c r="N682" s="158"/>
      <c r="O682" s="63"/>
      <c r="P682" s="111">
        <f t="shared" si="39"/>
        <v>1035830.57</v>
      </c>
      <c r="Q682" s="63"/>
      <c r="R682" s="112">
        <f t="shared" si="40"/>
        <v>1360.6076054117957</v>
      </c>
      <c r="S682" s="181">
        <v>6731.14</v>
      </c>
      <c r="T682" s="182" t="s">
        <v>108</v>
      </c>
    </row>
    <row r="683" spans="1:20" ht="21" customHeight="1" x14ac:dyDescent="0.25">
      <c r="A683" s="105" t="s">
        <v>1159</v>
      </c>
      <c r="B683" s="113" t="s">
        <v>720</v>
      </c>
      <c r="C683" s="154">
        <v>1959</v>
      </c>
      <c r="D683" s="154"/>
      <c r="E683" s="154" t="s">
        <v>59</v>
      </c>
      <c r="F683" s="154">
        <v>2</v>
      </c>
      <c r="G683" s="154"/>
      <c r="H683" s="163">
        <v>987.3</v>
      </c>
      <c r="I683" s="154"/>
      <c r="J683" s="154"/>
      <c r="K683" s="168">
        <v>28</v>
      </c>
      <c r="L683" s="163">
        <v>1651185.8</v>
      </c>
      <c r="M683" s="63"/>
      <c r="N683" s="158"/>
      <c r="O683" s="63"/>
      <c r="P683" s="111">
        <f t="shared" si="39"/>
        <v>1651185.8</v>
      </c>
      <c r="Q683" s="63"/>
      <c r="R683" s="112">
        <f t="shared" si="40"/>
        <v>1672.4256051858606</v>
      </c>
      <c r="S683" s="181">
        <v>6731.14</v>
      </c>
      <c r="T683" s="182" t="s">
        <v>108</v>
      </c>
    </row>
    <row r="684" spans="1:20" ht="21" customHeight="1" x14ac:dyDescent="0.25">
      <c r="A684" s="105" t="s">
        <v>1158</v>
      </c>
      <c r="B684" s="113" t="s">
        <v>721</v>
      </c>
      <c r="C684" s="154">
        <v>1952</v>
      </c>
      <c r="D684" s="154"/>
      <c r="E684" s="154" t="s">
        <v>59</v>
      </c>
      <c r="F684" s="154">
        <v>2</v>
      </c>
      <c r="G684" s="154"/>
      <c r="H684" s="163">
        <v>865.2</v>
      </c>
      <c r="I684" s="154"/>
      <c r="J684" s="154"/>
      <c r="K684" s="168">
        <v>40</v>
      </c>
      <c r="L684" s="163">
        <v>1548643.8</v>
      </c>
      <c r="M684" s="63"/>
      <c r="N684" s="158"/>
      <c r="O684" s="63"/>
      <c r="P684" s="111">
        <f t="shared" si="39"/>
        <v>1548643.8</v>
      </c>
      <c r="Q684" s="63"/>
      <c r="R684" s="112">
        <f t="shared" si="40"/>
        <v>1789.9257975034673</v>
      </c>
      <c r="S684" s="181">
        <v>6731.14</v>
      </c>
      <c r="T684" s="182" t="s">
        <v>108</v>
      </c>
    </row>
    <row r="685" spans="1:20" ht="21" customHeight="1" x14ac:dyDescent="0.25">
      <c r="A685" s="105" t="s">
        <v>1157</v>
      </c>
      <c r="B685" s="113" t="s">
        <v>722</v>
      </c>
      <c r="C685" s="154">
        <v>1952</v>
      </c>
      <c r="D685" s="154"/>
      <c r="E685" s="154" t="s">
        <v>59</v>
      </c>
      <c r="F685" s="154">
        <v>2</v>
      </c>
      <c r="G685" s="154"/>
      <c r="H685" s="163">
        <v>420.3</v>
      </c>
      <c r="I685" s="154"/>
      <c r="J685" s="154"/>
      <c r="K685" s="168">
        <v>17</v>
      </c>
      <c r="L685" s="163">
        <v>667942.54</v>
      </c>
      <c r="M685" s="63"/>
      <c r="N685" s="158"/>
      <c r="O685" s="63"/>
      <c r="P685" s="111">
        <f t="shared" si="39"/>
        <v>667942.54</v>
      </c>
      <c r="Q685" s="63"/>
      <c r="R685" s="112">
        <f t="shared" si="40"/>
        <v>1589.2042350701879</v>
      </c>
      <c r="S685" s="181">
        <v>6731.14</v>
      </c>
      <c r="T685" s="182" t="s">
        <v>108</v>
      </c>
    </row>
    <row r="686" spans="1:20" ht="21" customHeight="1" x14ac:dyDescent="0.25">
      <c r="A686" s="105" t="s">
        <v>1156</v>
      </c>
      <c r="B686" s="113" t="s">
        <v>723</v>
      </c>
      <c r="C686" s="154">
        <v>1957</v>
      </c>
      <c r="D686" s="154"/>
      <c r="E686" s="154" t="s">
        <v>59</v>
      </c>
      <c r="F686" s="154">
        <v>2</v>
      </c>
      <c r="G686" s="154"/>
      <c r="H686" s="163">
        <v>215.1</v>
      </c>
      <c r="I686" s="154"/>
      <c r="J686" s="154"/>
      <c r="K686" s="168">
        <v>13</v>
      </c>
      <c r="L686" s="163">
        <v>265826.93</v>
      </c>
      <c r="M686" s="63"/>
      <c r="N686" s="158"/>
      <c r="O686" s="63"/>
      <c r="P686" s="111">
        <f t="shared" si="39"/>
        <v>265826.93</v>
      </c>
      <c r="Q686" s="63"/>
      <c r="R686" s="112">
        <f t="shared" si="40"/>
        <v>1235.8295211529521</v>
      </c>
      <c r="S686" s="181">
        <v>6731.14</v>
      </c>
      <c r="T686" s="182" t="s">
        <v>108</v>
      </c>
    </row>
    <row r="687" spans="1:20" ht="21" customHeight="1" x14ac:dyDescent="0.25">
      <c r="A687" s="105" t="s">
        <v>1155</v>
      </c>
      <c r="B687" s="113" t="s">
        <v>724</v>
      </c>
      <c r="C687" s="154">
        <v>1988</v>
      </c>
      <c r="D687" s="154"/>
      <c r="E687" s="154" t="s">
        <v>59</v>
      </c>
      <c r="F687" s="154">
        <v>2</v>
      </c>
      <c r="G687" s="154"/>
      <c r="H687" s="163">
        <v>384.9</v>
      </c>
      <c r="I687" s="154"/>
      <c r="J687" s="154"/>
      <c r="K687" s="168">
        <v>19</v>
      </c>
      <c r="L687" s="163">
        <v>349458.18</v>
      </c>
      <c r="M687" s="63"/>
      <c r="N687" s="158"/>
      <c r="O687" s="63"/>
      <c r="P687" s="111">
        <f t="shared" si="39"/>
        <v>349458.18</v>
      </c>
      <c r="Q687" s="63"/>
      <c r="R687" s="112">
        <f t="shared" si="40"/>
        <v>907.91940763834771</v>
      </c>
      <c r="S687" s="181">
        <v>6731.14</v>
      </c>
      <c r="T687" s="182" t="s">
        <v>108</v>
      </c>
    </row>
    <row r="688" spans="1:20" ht="21" customHeight="1" x14ac:dyDescent="0.25">
      <c r="A688" s="105" t="s">
        <v>1154</v>
      </c>
      <c r="B688" s="113" t="s">
        <v>725</v>
      </c>
      <c r="C688" s="154">
        <v>1983</v>
      </c>
      <c r="D688" s="154"/>
      <c r="E688" s="154" t="s">
        <v>76</v>
      </c>
      <c r="F688" s="154">
        <v>5</v>
      </c>
      <c r="G688" s="154"/>
      <c r="H688" s="163">
        <v>3937</v>
      </c>
      <c r="I688" s="163"/>
      <c r="J688" s="163"/>
      <c r="K688" s="168">
        <v>229</v>
      </c>
      <c r="L688" s="163">
        <v>1554168</v>
      </c>
      <c r="M688" s="185"/>
      <c r="N688" s="185"/>
      <c r="O688" s="185"/>
      <c r="P688" s="111">
        <f t="shared" si="39"/>
        <v>1554168</v>
      </c>
      <c r="Q688" s="63"/>
      <c r="R688" s="116">
        <f t="shared" si="40"/>
        <v>394.75946151892305</v>
      </c>
      <c r="S688" s="211">
        <v>6731.14</v>
      </c>
      <c r="T688" s="182" t="s">
        <v>123</v>
      </c>
    </row>
    <row r="689" spans="1:1" ht="21" customHeight="1" x14ac:dyDescent="0.25">
      <c r="A689" s="175"/>
    </row>
  </sheetData>
  <mergeCells count="25">
    <mergeCell ref="A6:S6"/>
    <mergeCell ref="A7:S7"/>
    <mergeCell ref="A8:S8"/>
    <mergeCell ref="G14:G17"/>
    <mergeCell ref="A10:T10"/>
    <mergeCell ref="A11:T11"/>
    <mergeCell ref="A12:T12"/>
    <mergeCell ref="B14:B17"/>
    <mergeCell ref="C14:D14"/>
    <mergeCell ref="E14:E17"/>
    <mergeCell ref="F14:F17"/>
    <mergeCell ref="R14:R16"/>
    <mergeCell ref="S14:S16"/>
    <mergeCell ref="T14:T17"/>
    <mergeCell ref="A14:A17"/>
    <mergeCell ref="M15:Q15"/>
    <mergeCell ref="H14:H16"/>
    <mergeCell ref="I14:J14"/>
    <mergeCell ref="K14:K16"/>
    <mergeCell ref="L14:Q14"/>
    <mergeCell ref="C15:C17"/>
    <mergeCell ref="D15:D17"/>
    <mergeCell ref="I15:I16"/>
    <mergeCell ref="J15:J16"/>
    <mergeCell ref="L15:L16"/>
  </mergeCells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N684"/>
  <sheetViews>
    <sheetView tabSelected="1" view="pageBreakPreview" topLeftCell="A124" zoomScale="60" zoomScaleNormal="75" workbookViewId="0">
      <selection activeCell="AB403" sqref="AB403"/>
    </sheetView>
  </sheetViews>
  <sheetFormatPr defaultColWidth="8.85546875" defaultRowHeight="15" x14ac:dyDescent="0.25"/>
  <cols>
    <col min="1" max="1" width="6.28515625" style="3" customWidth="1"/>
    <col min="2" max="2" width="57" style="3" customWidth="1"/>
    <col min="3" max="3" width="17.140625" style="3" customWidth="1"/>
    <col min="4" max="4" width="10.5703125" style="3" hidden="1" customWidth="1"/>
    <col min="5" max="5" width="0.5703125" style="3" hidden="1" customWidth="1"/>
    <col min="6" max="6" width="0.140625" style="3" hidden="1" customWidth="1"/>
    <col min="7" max="9" width="8.42578125" style="3" hidden="1" customWidth="1"/>
    <col min="10" max="10" width="1" style="3" hidden="1" customWidth="1"/>
    <col min="11" max="11" width="14.85546875" style="3" customWidth="1"/>
    <col min="12" max="12" width="13.42578125" style="3" hidden="1" customWidth="1"/>
    <col min="13" max="13" width="10" style="18" hidden="1" customWidth="1"/>
    <col min="14" max="14" width="8.42578125" style="3" hidden="1" customWidth="1"/>
    <col min="15" max="15" width="10" style="19" hidden="1" customWidth="1"/>
    <col min="16" max="16" width="8.42578125" style="3" hidden="1" customWidth="1"/>
    <col min="17" max="17" width="8.28515625" style="19" hidden="1" customWidth="1"/>
    <col min="18" max="18" width="6.85546875" style="3" hidden="1" customWidth="1"/>
    <col min="19" max="19" width="8.28515625" style="19" hidden="1" customWidth="1"/>
    <col min="20" max="20" width="6.28515625" style="19" customWidth="1"/>
    <col min="21" max="21" width="7.85546875" style="19" customWidth="1"/>
    <col min="22" max="22" width="11.42578125" style="3" customWidth="1"/>
    <col min="23" max="23" width="15.42578125" style="19" customWidth="1"/>
    <col min="24" max="24" width="7.140625" style="19" customWidth="1"/>
    <col min="25" max="25" width="8.140625" style="19" customWidth="1"/>
    <col min="26" max="26" width="10.7109375" style="3" customWidth="1"/>
    <col min="27" max="27" width="14.85546875" style="19" customWidth="1"/>
    <col min="28" max="28" width="9.5703125" style="3" customWidth="1"/>
    <col min="29" max="29" width="14" style="19" customWidth="1"/>
    <col min="30" max="30" width="14.7109375" style="19" bestFit="1" customWidth="1"/>
    <col min="31" max="31" width="15.85546875" style="19" customWidth="1"/>
    <col min="32" max="32" width="24.42578125" style="19" bestFit="1" customWidth="1"/>
    <col min="33" max="33" width="10.7109375" style="19" customWidth="1"/>
    <col min="34" max="34" width="22.42578125" style="3" customWidth="1"/>
    <col min="35" max="16384" width="8.85546875" style="3"/>
  </cols>
  <sheetData>
    <row r="1" spans="1:34" ht="15.75" x14ac:dyDescent="0.25">
      <c r="V1" s="10"/>
      <c r="W1" s="16"/>
      <c r="X1" s="16"/>
      <c r="Y1" s="16"/>
      <c r="Z1" s="10"/>
      <c r="AA1" s="16"/>
    </row>
    <row r="2" spans="1:34" s="40" customFormat="1" ht="15.6" customHeight="1" x14ac:dyDescent="0.25">
      <c r="A2" s="236" t="s">
        <v>25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</row>
    <row r="3" spans="1:34" s="40" customFormat="1" ht="15.6" customHeight="1" x14ac:dyDescent="0.25">
      <c r="A3" s="236" t="s">
        <v>26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</row>
    <row r="4" spans="1:34" s="40" customFormat="1" ht="15.6" customHeight="1" x14ac:dyDescent="0.25">
      <c r="A4" s="236" t="s">
        <v>408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</row>
    <row r="5" spans="1:34" ht="15.6" customHeight="1" x14ac:dyDescent="0.25">
      <c r="M5" s="3"/>
      <c r="O5" s="3"/>
      <c r="Q5" s="3"/>
      <c r="S5" s="3"/>
      <c r="T5" s="3"/>
      <c r="U5" s="3"/>
      <c r="W5" s="3"/>
      <c r="X5" s="3"/>
      <c r="Y5" s="3"/>
      <c r="AA5" s="3"/>
      <c r="AC5" s="3"/>
      <c r="AD5" s="3"/>
      <c r="AE5" s="3"/>
      <c r="AF5" s="3"/>
      <c r="AG5" s="3"/>
    </row>
    <row r="6" spans="1:34" s="20" customFormat="1" ht="36.6" customHeight="1" x14ac:dyDescent="0.3">
      <c r="A6" s="237" t="s">
        <v>1</v>
      </c>
      <c r="B6" s="237" t="s">
        <v>114</v>
      </c>
      <c r="C6" s="238" t="s">
        <v>27</v>
      </c>
      <c r="D6" s="240" t="s">
        <v>28</v>
      </c>
      <c r="E6" s="240" t="s">
        <v>8</v>
      </c>
      <c r="F6" s="241" t="s">
        <v>29</v>
      </c>
      <c r="G6" s="241"/>
      <c r="H6" s="241"/>
      <c r="I6" s="241"/>
      <c r="J6" s="241"/>
      <c r="K6" s="242" t="s">
        <v>56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4"/>
    </row>
    <row r="7" spans="1:34" s="20" customFormat="1" ht="200.45" customHeight="1" x14ac:dyDescent="0.3">
      <c r="A7" s="237"/>
      <c r="B7" s="237"/>
      <c r="C7" s="239"/>
      <c r="D7" s="240"/>
      <c r="E7" s="240"/>
      <c r="F7" s="5" t="s">
        <v>30</v>
      </c>
      <c r="G7" s="5" t="s">
        <v>31</v>
      </c>
      <c r="H7" s="5" t="s">
        <v>32</v>
      </c>
      <c r="I7" s="5" t="s">
        <v>33</v>
      </c>
      <c r="J7" s="217" t="s">
        <v>34</v>
      </c>
      <c r="K7" s="218"/>
      <c r="L7" s="217" t="s">
        <v>35</v>
      </c>
      <c r="M7" s="218"/>
      <c r="N7" s="217" t="s">
        <v>36</v>
      </c>
      <c r="O7" s="218"/>
      <c r="P7" s="217" t="s">
        <v>37</v>
      </c>
      <c r="Q7" s="218"/>
      <c r="R7" s="217" t="s">
        <v>38</v>
      </c>
      <c r="S7" s="218"/>
      <c r="T7" s="217" t="s">
        <v>39</v>
      </c>
      <c r="U7" s="218"/>
      <c r="V7" s="217" t="s">
        <v>40</v>
      </c>
      <c r="W7" s="218"/>
      <c r="X7" s="217" t="s">
        <v>41</v>
      </c>
      <c r="Y7" s="218"/>
      <c r="Z7" s="217" t="s">
        <v>42</v>
      </c>
      <c r="AA7" s="218"/>
      <c r="AB7" s="217" t="s">
        <v>43</v>
      </c>
      <c r="AC7" s="218"/>
      <c r="AD7" s="6" t="s">
        <v>44</v>
      </c>
      <c r="AE7" s="6" t="s">
        <v>45</v>
      </c>
      <c r="AF7" s="6" t="s">
        <v>46</v>
      </c>
      <c r="AG7" s="21" t="s">
        <v>47</v>
      </c>
    </row>
    <row r="8" spans="1:34" s="20" customFormat="1" ht="19.5" customHeight="1" x14ac:dyDescent="0.3">
      <c r="A8" s="237"/>
      <c r="B8" s="237"/>
      <c r="C8" s="171" t="s">
        <v>23</v>
      </c>
      <c r="D8" s="171" t="s">
        <v>23</v>
      </c>
      <c r="E8" s="171" t="s">
        <v>23</v>
      </c>
      <c r="F8" s="171" t="s">
        <v>23</v>
      </c>
      <c r="G8" s="171" t="s">
        <v>23</v>
      </c>
      <c r="H8" s="171" t="s">
        <v>23</v>
      </c>
      <c r="I8" s="171" t="s">
        <v>23</v>
      </c>
      <c r="J8" s="171" t="s">
        <v>23</v>
      </c>
      <c r="K8" s="171" t="s">
        <v>23</v>
      </c>
      <c r="L8" s="170" t="s">
        <v>48</v>
      </c>
      <c r="M8" s="23" t="s">
        <v>23</v>
      </c>
      <c r="N8" s="170" t="s">
        <v>49</v>
      </c>
      <c r="O8" s="24" t="s">
        <v>23</v>
      </c>
      <c r="P8" s="170" t="s">
        <v>49</v>
      </c>
      <c r="Q8" s="24" t="s">
        <v>23</v>
      </c>
      <c r="R8" s="170" t="s">
        <v>49</v>
      </c>
      <c r="S8" s="24" t="s">
        <v>23</v>
      </c>
      <c r="T8" s="170" t="s">
        <v>50</v>
      </c>
      <c r="U8" s="24" t="s">
        <v>23</v>
      </c>
      <c r="V8" s="170" t="s">
        <v>21</v>
      </c>
      <c r="W8" s="24" t="s">
        <v>23</v>
      </c>
      <c r="X8" s="170" t="s">
        <v>72</v>
      </c>
      <c r="Y8" s="24" t="s">
        <v>23</v>
      </c>
      <c r="Z8" s="170" t="s">
        <v>72</v>
      </c>
      <c r="AA8" s="24" t="s">
        <v>23</v>
      </c>
      <c r="AB8" s="170" t="s">
        <v>73</v>
      </c>
      <c r="AC8" s="24" t="s">
        <v>23</v>
      </c>
      <c r="AD8" s="24" t="s">
        <v>23</v>
      </c>
      <c r="AE8" s="24" t="s">
        <v>23</v>
      </c>
      <c r="AF8" s="24" t="s">
        <v>23</v>
      </c>
      <c r="AG8" s="24" t="s">
        <v>23</v>
      </c>
    </row>
    <row r="9" spans="1:34" s="10" customFormat="1" ht="15.75" x14ac:dyDescent="0.25">
      <c r="A9" s="7">
        <v>1</v>
      </c>
      <c r="B9" s="7">
        <v>2</v>
      </c>
      <c r="C9" s="7">
        <v>3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4</v>
      </c>
      <c r="L9" s="7">
        <v>10</v>
      </c>
      <c r="M9" s="7">
        <v>11</v>
      </c>
      <c r="N9" s="7">
        <v>12</v>
      </c>
      <c r="O9" s="7">
        <v>13</v>
      </c>
      <c r="P9" s="7">
        <v>14</v>
      </c>
      <c r="Q9" s="7">
        <v>15</v>
      </c>
      <c r="R9" s="7">
        <v>16</v>
      </c>
      <c r="S9" s="7">
        <v>17</v>
      </c>
      <c r="T9" s="7">
        <v>5</v>
      </c>
      <c r="U9" s="7">
        <v>6</v>
      </c>
      <c r="V9" s="7">
        <v>7</v>
      </c>
      <c r="W9" s="7">
        <v>8</v>
      </c>
      <c r="X9" s="7">
        <v>9</v>
      </c>
      <c r="Y9" s="7">
        <v>10</v>
      </c>
      <c r="Z9" s="7">
        <v>11</v>
      </c>
      <c r="AA9" s="7">
        <v>12</v>
      </c>
      <c r="AB9" s="7">
        <v>13</v>
      </c>
      <c r="AC9" s="7">
        <v>14</v>
      </c>
      <c r="AD9" s="7">
        <v>15</v>
      </c>
      <c r="AE9" s="7">
        <v>16</v>
      </c>
      <c r="AF9" s="7">
        <v>17</v>
      </c>
      <c r="AG9" s="7">
        <v>18</v>
      </c>
    </row>
    <row r="10" spans="1:34" s="15" customFormat="1" ht="21" customHeight="1" x14ac:dyDescent="0.25">
      <c r="A10" s="121"/>
      <c r="B10" s="39" t="s">
        <v>57</v>
      </c>
      <c r="C10" s="52">
        <f>SUM(C11+C18+C73+C98+C101+C106+C115+C129+C139+C144+C153+C198+C252+C276+C297+C299+C306+C359+C365+C370+C395+C410)</f>
        <v>568204918.43999982</v>
      </c>
      <c r="D10" s="52">
        <f t="shared" ref="D10:AF10" si="0">SUM(D11+D18+D73+D98+D101+D106+D115+D129+D139+D144+D153+D198+D252+D276+D297+D299+D306+D359+D365+D370+D395+D410)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2">
        <f t="shared" si="0"/>
        <v>0</v>
      </c>
      <c r="K10" s="52">
        <f t="shared" si="0"/>
        <v>81288155.600000009</v>
      </c>
      <c r="L10" s="52">
        <f t="shared" si="0"/>
        <v>0</v>
      </c>
      <c r="M10" s="52">
        <f t="shared" si="0"/>
        <v>0</v>
      </c>
      <c r="N10" s="52">
        <f t="shared" si="0"/>
        <v>0</v>
      </c>
      <c r="O10" s="52">
        <f t="shared" si="0"/>
        <v>0</v>
      </c>
      <c r="P10" s="52">
        <f t="shared" si="0"/>
        <v>0</v>
      </c>
      <c r="Q10" s="52">
        <f t="shared" si="0"/>
        <v>0</v>
      </c>
      <c r="R10" s="52">
        <f t="shared" si="0"/>
        <v>0</v>
      </c>
      <c r="S10" s="52">
        <f t="shared" si="0"/>
        <v>0</v>
      </c>
      <c r="T10" s="52"/>
      <c r="U10" s="52"/>
      <c r="V10" s="52">
        <f t="shared" si="0"/>
        <v>221013.60000000003</v>
      </c>
      <c r="W10" s="52">
        <f t="shared" si="0"/>
        <v>428854949.98000002</v>
      </c>
      <c r="X10" s="52"/>
      <c r="Y10" s="52"/>
      <c r="Z10" s="52">
        <f t="shared" si="0"/>
        <v>40757.86</v>
      </c>
      <c r="AA10" s="52">
        <f t="shared" si="0"/>
        <v>31825789.689999994</v>
      </c>
      <c r="AB10" s="52">
        <f t="shared" si="0"/>
        <v>493.01000000000005</v>
      </c>
      <c r="AC10" s="52">
        <f t="shared" si="0"/>
        <v>15429506.989999998</v>
      </c>
      <c r="AD10" s="52">
        <f t="shared" si="0"/>
        <v>1554168</v>
      </c>
      <c r="AE10" s="52"/>
      <c r="AF10" s="52">
        <f t="shared" si="0"/>
        <v>9252348.1800000016</v>
      </c>
      <c r="AG10" s="52"/>
      <c r="AH10" s="87"/>
    </row>
    <row r="11" spans="1:34" s="47" customFormat="1" ht="21" customHeight="1" x14ac:dyDescent="0.25">
      <c r="A11" s="121"/>
      <c r="B11" s="50" t="s">
        <v>79</v>
      </c>
      <c r="C11" s="52">
        <f>SUM(C12:C17)</f>
        <v>2308312.4900000002</v>
      </c>
      <c r="D11" s="25"/>
      <c r="E11" s="25"/>
      <c r="F11" s="25"/>
      <c r="G11" s="25"/>
      <c r="H11" s="25"/>
      <c r="I11" s="25"/>
      <c r="J11" s="25"/>
      <c r="K11" s="52">
        <f>SUM(K12:K17)</f>
        <v>196675.59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>
        <f>SUM(V12:V17)</f>
        <v>924</v>
      </c>
      <c r="W11" s="107">
        <f>SUM(W12:W17)</f>
        <v>2035606.79</v>
      </c>
      <c r="X11" s="51"/>
      <c r="Y11" s="51"/>
      <c r="Z11" s="51"/>
      <c r="AA11" s="51"/>
      <c r="AB11" s="51"/>
      <c r="AC11" s="51"/>
      <c r="AD11" s="51"/>
      <c r="AE11" s="51"/>
      <c r="AF11" s="52">
        <f>SUM(AF12:AF17)</f>
        <v>76030.11</v>
      </c>
      <c r="AG11" s="51"/>
      <c r="AH11" s="173"/>
    </row>
    <row r="12" spans="1:34" s="47" customFormat="1" ht="21" customHeight="1" x14ac:dyDescent="0.25">
      <c r="A12" s="105" t="s">
        <v>82</v>
      </c>
      <c r="B12" s="109" t="s">
        <v>341</v>
      </c>
      <c r="C12" s="111">
        <f>'перечень МКД'!L21</f>
        <v>803112.72</v>
      </c>
      <c r="D12" s="25"/>
      <c r="E12" s="25"/>
      <c r="F12" s="25"/>
      <c r="G12" s="25"/>
      <c r="H12" s="25"/>
      <c r="I12" s="25"/>
      <c r="J12" s="25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337</v>
      </c>
      <c r="W12" s="111">
        <f>C12</f>
        <v>803112.72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174"/>
    </row>
    <row r="13" spans="1:34" s="47" customFormat="1" ht="21" customHeight="1" x14ac:dyDescent="0.25">
      <c r="A13" s="105" t="s">
        <v>83</v>
      </c>
      <c r="B13" s="109" t="s">
        <v>342</v>
      </c>
      <c r="C13" s="111">
        <v>48986</v>
      </c>
      <c r="D13" s="25"/>
      <c r="E13" s="25"/>
      <c r="F13" s="25"/>
      <c r="G13" s="25"/>
      <c r="H13" s="25"/>
      <c r="I13" s="25"/>
      <c r="J13" s="25"/>
      <c r="K13" s="111">
        <v>31860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>
        <v>17126</v>
      </c>
      <c r="AG13" s="51"/>
    </row>
    <row r="14" spans="1:34" s="47" customFormat="1" ht="21" customHeight="1" x14ac:dyDescent="0.25">
      <c r="A14" s="105" t="s">
        <v>88</v>
      </c>
      <c r="B14" s="109" t="s">
        <v>343</v>
      </c>
      <c r="C14" s="111">
        <f>'перечень МКД'!L23</f>
        <v>704192.73</v>
      </c>
      <c r="D14" s="52">
        <f t="shared" ref="D14:J14" si="1">SUM(D15:D35)</f>
        <v>0</v>
      </c>
      <c r="E14" s="52">
        <f t="shared" si="1"/>
        <v>0</v>
      </c>
      <c r="F14" s="52">
        <f t="shared" si="1"/>
        <v>0</v>
      </c>
      <c r="G14" s="52">
        <f t="shared" si="1"/>
        <v>0</v>
      </c>
      <c r="H14" s="52">
        <f t="shared" si="1"/>
        <v>0</v>
      </c>
      <c r="I14" s="52">
        <f t="shared" si="1"/>
        <v>0</v>
      </c>
      <c r="J14" s="52">
        <f t="shared" si="1"/>
        <v>0</v>
      </c>
      <c r="K14" s="52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>
        <v>308</v>
      </c>
      <c r="W14" s="111">
        <f>C14</f>
        <v>704192.73</v>
      </c>
      <c r="X14" s="51"/>
      <c r="Y14" s="51"/>
      <c r="Z14" s="52"/>
      <c r="AA14" s="52"/>
      <c r="AB14" s="52"/>
      <c r="AC14" s="52"/>
      <c r="AD14" s="51"/>
      <c r="AE14" s="51"/>
      <c r="AF14" s="52"/>
      <c r="AG14" s="51"/>
    </row>
    <row r="15" spans="1:34" s="78" customFormat="1" ht="21" customHeight="1" x14ac:dyDescent="0.25">
      <c r="A15" s="105" t="s">
        <v>89</v>
      </c>
      <c r="B15" s="109" t="s">
        <v>345</v>
      </c>
      <c r="C15" s="111">
        <v>48986</v>
      </c>
      <c r="D15" s="180"/>
      <c r="E15" s="180"/>
      <c r="F15" s="180"/>
      <c r="G15" s="180"/>
      <c r="H15" s="180"/>
      <c r="I15" s="180"/>
      <c r="J15" s="180"/>
      <c r="K15" s="111">
        <v>31860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17126</v>
      </c>
      <c r="AG15" s="51"/>
    </row>
    <row r="16" spans="1:34" s="47" customFormat="1" ht="21" customHeight="1" x14ac:dyDescent="0.25">
      <c r="A16" s="105" t="s">
        <v>90</v>
      </c>
      <c r="B16" s="109" t="s">
        <v>344</v>
      </c>
      <c r="C16" s="111">
        <f>'перечень МКД'!L25</f>
        <v>528301.34</v>
      </c>
      <c r="D16" s="25"/>
      <c r="E16" s="25"/>
      <c r="F16" s="25"/>
      <c r="G16" s="25"/>
      <c r="H16" s="25"/>
      <c r="I16" s="25"/>
      <c r="J16" s="2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>
        <v>279</v>
      </c>
      <c r="W16" s="111">
        <f>C16</f>
        <v>528301.34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1:34" s="47" customFormat="1" ht="21" customHeight="1" x14ac:dyDescent="0.25">
      <c r="A17" s="105" t="s">
        <v>91</v>
      </c>
      <c r="B17" s="109" t="s">
        <v>346</v>
      </c>
      <c r="C17" s="111">
        <f>'перечень МКД'!L26</f>
        <v>174733.7</v>
      </c>
      <c r="D17" s="25"/>
      <c r="E17" s="25"/>
      <c r="F17" s="25"/>
      <c r="G17" s="25"/>
      <c r="H17" s="25"/>
      <c r="I17" s="25"/>
      <c r="J17" s="25"/>
      <c r="K17" s="111">
        <v>132955.59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>
        <v>41778.11</v>
      </c>
      <c r="AG17" s="51"/>
    </row>
    <row r="18" spans="1:34" s="47" customFormat="1" ht="21" customHeight="1" x14ac:dyDescent="0.25">
      <c r="A18" s="105"/>
      <c r="B18" s="132" t="s">
        <v>80</v>
      </c>
      <c r="C18" s="52">
        <f>SUM(C19:C72)</f>
        <v>40247925.479999997</v>
      </c>
      <c r="D18" s="25"/>
      <c r="E18" s="25"/>
      <c r="F18" s="25"/>
      <c r="G18" s="25"/>
      <c r="H18" s="25"/>
      <c r="I18" s="25"/>
      <c r="J18" s="25"/>
      <c r="K18" s="52">
        <f>SUM(K19:K72)</f>
        <v>1862046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07">
        <f>SUM(V19:V72)</f>
        <v>19681.7</v>
      </c>
      <c r="W18" s="52">
        <f>SUM(W19:W72)</f>
        <v>34674060</v>
      </c>
      <c r="X18" s="52"/>
      <c r="Y18" s="52"/>
      <c r="Z18" s="52">
        <f>SUM(Z19:Z72)</f>
        <v>710</v>
      </c>
      <c r="AA18" s="52">
        <f>SUM(AA19:AA72)</f>
        <v>683730</v>
      </c>
      <c r="AB18" s="52">
        <f>SUM(AB19:AB72)</f>
        <v>105.63000000000001</v>
      </c>
      <c r="AC18" s="52">
        <f>SUM(AC19:AC72)</f>
        <v>2728223.48</v>
      </c>
      <c r="AD18" s="52"/>
      <c r="AE18" s="52"/>
      <c r="AF18" s="52">
        <f>SUM(AF19:AF72)</f>
        <v>299866</v>
      </c>
      <c r="AG18" s="52"/>
      <c r="AH18" s="87"/>
    </row>
    <row r="19" spans="1:34" s="47" customFormat="1" ht="21" customHeight="1" x14ac:dyDescent="0.25">
      <c r="A19" s="105" t="s">
        <v>92</v>
      </c>
      <c r="B19" s="109" t="s">
        <v>303</v>
      </c>
      <c r="C19" s="111">
        <f>'перечень МКД'!L28</f>
        <v>720000</v>
      </c>
      <c r="D19" s="25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111">
        <v>300</v>
      </c>
      <c r="W19" s="51">
        <v>720000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1:34" s="47" customFormat="1" ht="21" customHeight="1" x14ac:dyDescent="0.25">
      <c r="A20" s="105" t="s">
        <v>93</v>
      </c>
      <c r="B20" s="113" t="s">
        <v>254</v>
      </c>
      <c r="C20" s="111">
        <f>'перечень МКД'!L29</f>
        <v>1375200</v>
      </c>
      <c r="D20" s="25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111">
        <v>916.8</v>
      </c>
      <c r="W20" s="51">
        <v>1375200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1:34" s="47" customFormat="1" ht="21" customHeight="1" x14ac:dyDescent="0.25">
      <c r="A21" s="105" t="s">
        <v>782</v>
      </c>
      <c r="B21" s="113" t="s">
        <v>255</v>
      </c>
      <c r="C21" s="111">
        <f>'перечень МКД'!L30</f>
        <v>530933</v>
      </c>
      <c r="D21" s="25"/>
      <c r="E21" s="25"/>
      <c r="F21" s="25"/>
      <c r="G21" s="25"/>
      <c r="H21" s="25"/>
      <c r="I21" s="25"/>
      <c r="J21" s="25"/>
      <c r="K21" s="51">
        <v>488095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111"/>
      <c r="W21" s="51"/>
      <c r="X21" s="51"/>
      <c r="Y21" s="51"/>
      <c r="Z21" s="51"/>
      <c r="AA21" s="51"/>
      <c r="AB21" s="51"/>
      <c r="AC21" s="51"/>
      <c r="AD21" s="51"/>
      <c r="AE21" s="51"/>
      <c r="AF21" s="51">
        <v>42838</v>
      </c>
      <c r="AG21" s="51"/>
    </row>
    <row r="22" spans="1:34" s="47" customFormat="1" ht="21" customHeight="1" x14ac:dyDescent="0.25">
      <c r="A22" s="105" t="s">
        <v>94</v>
      </c>
      <c r="B22" s="113" t="s">
        <v>256</v>
      </c>
      <c r="C22" s="111">
        <f>'перечень МКД'!L31</f>
        <v>394800</v>
      </c>
      <c r="D22" s="25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111"/>
      <c r="W22" s="51"/>
      <c r="X22" s="51"/>
      <c r="Y22" s="51"/>
      <c r="Z22" s="51"/>
      <c r="AA22" s="51"/>
      <c r="AB22" s="51">
        <v>44.73</v>
      </c>
      <c r="AC22" s="51">
        <v>394800</v>
      </c>
      <c r="AD22" s="51"/>
      <c r="AE22" s="51"/>
      <c r="AF22" s="51"/>
      <c r="AG22" s="51"/>
    </row>
    <row r="23" spans="1:34" s="47" customFormat="1" ht="21" customHeight="1" x14ac:dyDescent="0.25">
      <c r="A23" s="105" t="s">
        <v>95</v>
      </c>
      <c r="B23" s="113" t="s">
        <v>257</v>
      </c>
      <c r="C23" s="111">
        <f>'перечень МКД'!L32</f>
        <v>144828</v>
      </c>
      <c r="D23" s="25"/>
      <c r="E23" s="25"/>
      <c r="F23" s="25"/>
      <c r="G23" s="25"/>
      <c r="H23" s="25"/>
      <c r="I23" s="25"/>
      <c r="J23" s="25"/>
      <c r="K23" s="51">
        <v>101990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111"/>
      <c r="W23" s="51"/>
      <c r="X23" s="51"/>
      <c r="Y23" s="51"/>
      <c r="Z23" s="51"/>
      <c r="AA23" s="51"/>
      <c r="AB23" s="51"/>
      <c r="AC23" s="51"/>
      <c r="AD23" s="51"/>
      <c r="AE23" s="51"/>
      <c r="AF23" s="51">
        <v>42838</v>
      </c>
      <c r="AG23" s="51"/>
    </row>
    <row r="24" spans="1:34" s="47" customFormat="1" ht="21" customHeight="1" x14ac:dyDescent="0.25">
      <c r="A24" s="105" t="s">
        <v>96</v>
      </c>
      <c r="B24" s="113" t="s">
        <v>258</v>
      </c>
      <c r="C24" s="111">
        <f>'перечень МКД'!L33</f>
        <v>163769</v>
      </c>
      <c r="D24" s="25"/>
      <c r="E24" s="25"/>
      <c r="F24" s="25"/>
      <c r="G24" s="25"/>
      <c r="H24" s="25"/>
      <c r="I24" s="25"/>
      <c r="J24" s="25"/>
      <c r="K24" s="51">
        <v>120931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111"/>
      <c r="W24" s="51"/>
      <c r="X24" s="51"/>
      <c r="Y24" s="51"/>
      <c r="Z24" s="51"/>
      <c r="AA24" s="51"/>
      <c r="AB24" s="51"/>
      <c r="AC24" s="51"/>
      <c r="AD24" s="51"/>
      <c r="AE24" s="51"/>
      <c r="AF24" s="51">
        <v>42838</v>
      </c>
      <c r="AG24" s="51"/>
    </row>
    <row r="25" spans="1:34" s="47" customFormat="1" ht="21" customHeight="1" x14ac:dyDescent="0.25">
      <c r="A25" s="105" t="s">
        <v>98</v>
      </c>
      <c r="B25" s="113" t="s">
        <v>259</v>
      </c>
      <c r="C25" s="111">
        <f>'перечень МКД'!L34</f>
        <v>407088</v>
      </c>
      <c r="D25" s="25"/>
      <c r="E25" s="25"/>
      <c r="F25" s="25"/>
      <c r="G25" s="25"/>
      <c r="H25" s="25"/>
      <c r="I25" s="25"/>
      <c r="J25" s="25"/>
      <c r="K25" s="51">
        <v>364250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111"/>
      <c r="W25" s="51"/>
      <c r="X25" s="51"/>
      <c r="Y25" s="51"/>
      <c r="Z25" s="51"/>
      <c r="AA25" s="51"/>
      <c r="AB25" s="51"/>
      <c r="AC25" s="51"/>
      <c r="AD25" s="51"/>
      <c r="AE25" s="51"/>
      <c r="AF25" s="51">
        <v>42838</v>
      </c>
      <c r="AG25" s="51"/>
    </row>
    <row r="26" spans="1:34" s="47" customFormat="1" ht="21" customHeight="1" x14ac:dyDescent="0.25">
      <c r="A26" s="105" t="s">
        <v>97</v>
      </c>
      <c r="B26" s="113" t="s">
        <v>260</v>
      </c>
      <c r="C26" s="111">
        <f>'перечень МКД'!L35</f>
        <v>407088</v>
      </c>
      <c r="D26" s="25"/>
      <c r="E26" s="25"/>
      <c r="F26" s="25"/>
      <c r="G26" s="25"/>
      <c r="H26" s="25"/>
      <c r="I26" s="25"/>
      <c r="J26" s="25"/>
      <c r="K26" s="51">
        <v>364250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111"/>
      <c r="W26" s="51"/>
      <c r="X26" s="51"/>
      <c r="Y26" s="51"/>
      <c r="Z26" s="51"/>
      <c r="AA26" s="51"/>
      <c r="AB26" s="51"/>
      <c r="AC26" s="51"/>
      <c r="AD26" s="51"/>
      <c r="AE26" s="51"/>
      <c r="AF26" s="51">
        <v>42838</v>
      </c>
      <c r="AG26" s="51"/>
    </row>
    <row r="27" spans="1:34" s="47" customFormat="1" ht="21" customHeight="1" x14ac:dyDescent="0.25">
      <c r="A27" s="105" t="s">
        <v>783</v>
      </c>
      <c r="B27" s="109" t="s">
        <v>261</v>
      </c>
      <c r="C27" s="111">
        <f>'перечень МКД'!L36</f>
        <v>1039200</v>
      </c>
      <c r="D27" s="25"/>
      <c r="E27" s="25"/>
      <c r="F27" s="25"/>
      <c r="G27" s="25"/>
      <c r="H27" s="25"/>
      <c r="I27" s="25"/>
      <c r="J27" s="25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111">
        <v>433</v>
      </c>
      <c r="W27" s="51">
        <v>1039200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4" s="47" customFormat="1" ht="21" customHeight="1" x14ac:dyDescent="0.25">
      <c r="A28" s="105" t="s">
        <v>784</v>
      </c>
      <c r="B28" s="109" t="s">
        <v>262</v>
      </c>
      <c r="C28" s="111">
        <f>'перечень МКД'!L37</f>
        <v>1248000</v>
      </c>
      <c r="D28" s="25"/>
      <c r="E28" s="25"/>
      <c r="F28" s="25"/>
      <c r="G28" s="25"/>
      <c r="H28" s="25"/>
      <c r="I28" s="25"/>
      <c r="J28" s="25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11">
        <v>520</v>
      </c>
      <c r="W28" s="51">
        <v>1248000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</row>
    <row r="29" spans="1:34" s="47" customFormat="1" ht="21" customHeight="1" x14ac:dyDescent="0.25">
      <c r="A29" s="105" t="s">
        <v>785</v>
      </c>
      <c r="B29" s="109" t="s">
        <v>263</v>
      </c>
      <c r="C29" s="111">
        <f>'перечень МКД'!L38</f>
        <v>672000</v>
      </c>
      <c r="D29" s="25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111">
        <v>280</v>
      </c>
      <c r="W29" s="51">
        <v>672000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4" s="47" customFormat="1" ht="21" customHeight="1" x14ac:dyDescent="0.25">
      <c r="A30" s="105" t="s">
        <v>786</v>
      </c>
      <c r="B30" s="109" t="s">
        <v>264</v>
      </c>
      <c r="C30" s="111">
        <f>'перечень МКД'!L39</f>
        <v>1008000</v>
      </c>
      <c r="D30" s="25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111">
        <v>420</v>
      </c>
      <c r="W30" s="51">
        <v>1008000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</row>
    <row r="31" spans="1:34" s="47" customFormat="1" ht="21" customHeight="1" x14ac:dyDescent="0.25">
      <c r="A31" s="105" t="s">
        <v>787</v>
      </c>
      <c r="B31" s="109" t="s">
        <v>265</v>
      </c>
      <c r="C31" s="111">
        <f>'перечень МКД'!L40</f>
        <v>784560</v>
      </c>
      <c r="D31" s="25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111">
        <v>326.89999999999998</v>
      </c>
      <c r="W31" s="51">
        <v>784560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</row>
    <row r="32" spans="1:34" s="47" customFormat="1" ht="21" customHeight="1" x14ac:dyDescent="0.25">
      <c r="A32" s="105" t="s">
        <v>788</v>
      </c>
      <c r="B32" s="109" t="s">
        <v>266</v>
      </c>
      <c r="C32" s="111">
        <f>'перечень МКД'!L41</f>
        <v>672000</v>
      </c>
      <c r="D32" s="25"/>
      <c r="E32" s="25"/>
      <c r="F32" s="25"/>
      <c r="G32" s="25"/>
      <c r="H32" s="25"/>
      <c r="I32" s="25"/>
      <c r="J32" s="25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111">
        <v>280</v>
      </c>
      <c r="W32" s="51">
        <v>672000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</row>
    <row r="33" spans="1:33" s="47" customFormat="1" ht="21" customHeight="1" x14ac:dyDescent="0.25">
      <c r="A33" s="105" t="s">
        <v>789</v>
      </c>
      <c r="B33" s="109" t="s">
        <v>267</v>
      </c>
      <c r="C33" s="111">
        <f>'перечень МКД'!L42</f>
        <v>566400</v>
      </c>
      <c r="D33" s="25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11">
        <v>236</v>
      </c>
      <c r="W33" s="51">
        <v>566400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33" s="47" customFormat="1" ht="21" customHeight="1" x14ac:dyDescent="0.25">
      <c r="A34" s="105" t="s">
        <v>781</v>
      </c>
      <c r="B34" s="109" t="s">
        <v>268</v>
      </c>
      <c r="C34" s="111">
        <f>'перечень МКД'!L43</f>
        <v>1118400</v>
      </c>
      <c r="D34" s="25"/>
      <c r="E34" s="25"/>
      <c r="F34" s="25"/>
      <c r="G34" s="25"/>
      <c r="H34" s="25"/>
      <c r="I34" s="25"/>
      <c r="J34" s="25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>
        <v>466</v>
      </c>
      <c r="W34" s="51">
        <v>1118400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3" s="47" customFormat="1" ht="21" customHeight="1" x14ac:dyDescent="0.25">
      <c r="A35" s="105" t="s">
        <v>792</v>
      </c>
      <c r="B35" s="109" t="s">
        <v>269</v>
      </c>
      <c r="C35" s="111">
        <f>'перечень МКД'!L44</f>
        <v>104339</v>
      </c>
      <c r="D35" s="25"/>
      <c r="E35" s="25"/>
      <c r="F35" s="25"/>
      <c r="G35" s="25"/>
      <c r="H35" s="25"/>
      <c r="I35" s="25"/>
      <c r="J35" s="25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>
        <v>10.3</v>
      </c>
      <c r="AC35" s="51">
        <v>104339</v>
      </c>
      <c r="AD35" s="51"/>
      <c r="AE35" s="51"/>
      <c r="AF35" s="51"/>
      <c r="AG35" s="51"/>
    </row>
    <row r="36" spans="1:33" s="47" customFormat="1" ht="21" customHeight="1" x14ac:dyDescent="0.25">
      <c r="A36" s="105" t="s">
        <v>793</v>
      </c>
      <c r="B36" s="109" t="s">
        <v>270</v>
      </c>
      <c r="C36" s="111">
        <f>'перечень МКД'!L45</f>
        <v>123586</v>
      </c>
      <c r="D36" s="52"/>
      <c r="E36" s="52"/>
      <c r="F36" s="52"/>
      <c r="G36" s="52"/>
      <c r="H36" s="52"/>
      <c r="I36" s="52"/>
      <c r="J36" s="52"/>
      <c r="K36" s="52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2"/>
      <c r="W36" s="52"/>
      <c r="X36" s="51"/>
      <c r="Y36" s="51"/>
      <c r="Z36" s="51"/>
      <c r="AA36" s="51"/>
      <c r="AB36" s="51">
        <v>8.1999999999999993</v>
      </c>
      <c r="AC36" s="51">
        <v>123586</v>
      </c>
      <c r="AD36" s="51"/>
      <c r="AE36" s="51"/>
      <c r="AF36" s="52"/>
      <c r="AG36" s="51"/>
    </row>
    <row r="37" spans="1:33" s="47" customFormat="1" ht="21" customHeight="1" x14ac:dyDescent="0.25">
      <c r="A37" s="105" t="s">
        <v>794</v>
      </c>
      <c r="B37" s="109" t="s">
        <v>271</v>
      </c>
      <c r="C37" s="111">
        <f>'перечень МКД'!L46</f>
        <v>568800</v>
      </c>
      <c r="D37" s="25"/>
      <c r="E37" s="25"/>
      <c r="F37" s="25"/>
      <c r="G37" s="25"/>
      <c r="H37" s="25"/>
      <c r="I37" s="25"/>
      <c r="J37" s="25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>
        <v>237</v>
      </c>
      <c r="W37" s="51">
        <v>568800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1:33" s="47" customFormat="1" ht="21" customHeight="1" x14ac:dyDescent="0.25">
      <c r="A38" s="105" t="s">
        <v>795</v>
      </c>
      <c r="B38" s="109" t="s">
        <v>272</v>
      </c>
      <c r="C38" s="111">
        <f>'перечень МКД'!L47</f>
        <v>878400</v>
      </c>
      <c r="D38" s="25"/>
      <c r="E38" s="25"/>
      <c r="F38" s="25"/>
      <c r="G38" s="25"/>
      <c r="H38" s="25"/>
      <c r="I38" s="25"/>
      <c r="J38" s="25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>
        <v>366</v>
      </c>
      <c r="W38" s="51">
        <v>878400</v>
      </c>
      <c r="X38" s="51"/>
      <c r="Y38" s="51"/>
      <c r="Z38" s="51"/>
      <c r="AA38" s="51"/>
      <c r="AB38" s="51"/>
      <c r="AC38" s="51"/>
      <c r="AD38" s="51"/>
      <c r="AE38" s="51"/>
      <c r="AF38" s="51"/>
      <c r="AG38" s="51"/>
    </row>
    <row r="39" spans="1:33" s="47" customFormat="1" ht="21" customHeight="1" x14ac:dyDescent="0.25">
      <c r="A39" s="105" t="s">
        <v>796</v>
      </c>
      <c r="B39" s="109" t="s">
        <v>273</v>
      </c>
      <c r="C39" s="111">
        <f>'перечень МКД'!L48</f>
        <v>600000</v>
      </c>
      <c r="D39" s="25"/>
      <c r="E39" s="25"/>
      <c r="F39" s="25"/>
      <c r="G39" s="25"/>
      <c r="H39" s="25"/>
      <c r="I39" s="25"/>
      <c r="J39" s="25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>
        <v>250</v>
      </c>
      <c r="W39" s="51">
        <v>600000</v>
      </c>
      <c r="X39" s="51"/>
      <c r="Y39" s="51"/>
      <c r="Z39" s="51"/>
      <c r="AA39" s="51"/>
      <c r="AB39" s="51"/>
      <c r="AC39" s="51"/>
      <c r="AD39" s="51"/>
      <c r="AE39" s="51"/>
      <c r="AF39" s="51"/>
      <c r="AG39" s="51"/>
    </row>
    <row r="40" spans="1:33" s="47" customFormat="1" ht="21" customHeight="1" x14ac:dyDescent="0.25">
      <c r="A40" s="105" t="s">
        <v>797</v>
      </c>
      <c r="B40" s="109" t="s">
        <v>274</v>
      </c>
      <c r="C40" s="111">
        <f>'перечень МКД'!L49</f>
        <v>624000</v>
      </c>
      <c r="D40" s="25"/>
      <c r="E40" s="25"/>
      <c r="F40" s="25"/>
      <c r="G40" s="25"/>
      <c r="H40" s="25"/>
      <c r="I40" s="25"/>
      <c r="J40" s="25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>
        <v>260</v>
      </c>
      <c r="W40" s="51">
        <v>624000</v>
      </c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3" s="47" customFormat="1" ht="21" customHeight="1" x14ac:dyDescent="0.25">
      <c r="A41" s="105" t="s">
        <v>798</v>
      </c>
      <c r="B41" s="113" t="s">
        <v>275</v>
      </c>
      <c r="C41" s="111">
        <f>'перечень МКД'!L50</f>
        <v>624000</v>
      </c>
      <c r="D41" s="25"/>
      <c r="E41" s="25"/>
      <c r="F41" s="25"/>
      <c r="G41" s="25"/>
      <c r="H41" s="25"/>
      <c r="I41" s="25"/>
      <c r="J41" s="25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>
        <v>260</v>
      </c>
      <c r="W41" s="51">
        <v>624000</v>
      </c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3" s="47" customFormat="1" ht="21" customHeight="1" x14ac:dyDescent="0.25">
      <c r="A42" s="105" t="s">
        <v>799</v>
      </c>
      <c r="B42" s="109" t="s">
        <v>276</v>
      </c>
      <c r="C42" s="111">
        <f>'перечень МКД'!L51</f>
        <v>421658</v>
      </c>
      <c r="D42" s="25"/>
      <c r="E42" s="25"/>
      <c r="F42" s="25"/>
      <c r="G42" s="25"/>
      <c r="H42" s="25"/>
      <c r="I42" s="25"/>
      <c r="J42" s="25"/>
      <c r="K42" s="51">
        <v>378820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>
        <v>42838</v>
      </c>
      <c r="AG42" s="51"/>
    </row>
    <row r="43" spans="1:33" s="47" customFormat="1" ht="21" customHeight="1" x14ac:dyDescent="0.25">
      <c r="A43" s="105" t="s">
        <v>800</v>
      </c>
      <c r="B43" s="109" t="s">
        <v>277</v>
      </c>
      <c r="C43" s="111">
        <f>'перечень МКД'!L52</f>
        <v>720000</v>
      </c>
      <c r="D43" s="25"/>
      <c r="E43" s="25"/>
      <c r="F43" s="25"/>
      <c r="G43" s="25"/>
      <c r="H43" s="25"/>
      <c r="I43" s="25"/>
      <c r="J43" s="25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>
        <v>300</v>
      </c>
      <c r="W43" s="51">
        <v>720000</v>
      </c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3" s="47" customFormat="1" ht="21" customHeight="1" x14ac:dyDescent="0.25">
      <c r="A44" s="105" t="s">
        <v>801</v>
      </c>
      <c r="B44" s="109" t="s">
        <v>278</v>
      </c>
      <c r="C44" s="111">
        <f>'перечень МКД'!L53</f>
        <v>720000</v>
      </c>
      <c r="D44" s="25"/>
      <c r="E44" s="25"/>
      <c r="F44" s="25"/>
      <c r="G44" s="25"/>
      <c r="H44" s="25"/>
      <c r="I44" s="25"/>
      <c r="J44" s="25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>
        <v>300</v>
      </c>
      <c r="W44" s="51">
        <v>720000</v>
      </c>
      <c r="X44" s="51"/>
      <c r="Y44" s="51"/>
      <c r="Z44" s="51"/>
      <c r="AA44" s="51"/>
      <c r="AB44" s="51"/>
      <c r="AC44" s="51"/>
      <c r="AD44" s="51"/>
      <c r="AE44" s="51"/>
      <c r="AF44" s="51"/>
      <c r="AG44" s="51"/>
    </row>
    <row r="45" spans="1:33" s="47" customFormat="1" ht="21" customHeight="1" x14ac:dyDescent="0.25">
      <c r="A45" s="105" t="s">
        <v>802</v>
      </c>
      <c r="B45" s="109" t="s">
        <v>279</v>
      </c>
      <c r="C45" s="111">
        <f>'перечень МКД'!L54</f>
        <v>696000</v>
      </c>
      <c r="D45" s="25"/>
      <c r="E45" s="25"/>
      <c r="F45" s="25"/>
      <c r="G45" s="25"/>
      <c r="H45" s="25"/>
      <c r="I45" s="25"/>
      <c r="J45" s="25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>
        <v>290</v>
      </c>
      <c r="W45" s="51">
        <v>696000</v>
      </c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1:33" s="47" customFormat="1" ht="21" customHeight="1" x14ac:dyDescent="0.25">
      <c r="A46" s="105" t="s">
        <v>803</v>
      </c>
      <c r="B46" s="109" t="s">
        <v>759</v>
      </c>
      <c r="C46" s="111">
        <f>'перечень МКД'!L55</f>
        <v>500760</v>
      </c>
      <c r="D46" s="25"/>
      <c r="E46" s="25"/>
      <c r="F46" s="25"/>
      <c r="G46" s="25"/>
      <c r="H46" s="25"/>
      <c r="I46" s="25"/>
      <c r="J46" s="25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>
        <v>520</v>
      </c>
      <c r="AA46" s="51">
        <v>500760</v>
      </c>
      <c r="AB46" s="51"/>
      <c r="AC46" s="51"/>
      <c r="AD46" s="51"/>
      <c r="AE46" s="51"/>
      <c r="AF46" s="51"/>
      <c r="AG46" s="51"/>
    </row>
    <row r="47" spans="1:33" s="47" customFormat="1" ht="21" customHeight="1" x14ac:dyDescent="0.25">
      <c r="A47" s="105" t="s">
        <v>804</v>
      </c>
      <c r="B47" s="109" t="s">
        <v>280</v>
      </c>
      <c r="C47" s="111">
        <f>'перечень МКД'!L56</f>
        <v>672000</v>
      </c>
      <c r="D47" s="25"/>
      <c r="E47" s="25"/>
      <c r="F47" s="25"/>
      <c r="G47" s="25"/>
      <c r="H47" s="25"/>
      <c r="I47" s="25"/>
      <c r="J47" s="25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>
        <v>280</v>
      </c>
      <c r="W47" s="51">
        <v>672000</v>
      </c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3" s="47" customFormat="1" ht="21" customHeight="1" x14ac:dyDescent="0.25">
      <c r="A48" s="105" t="s">
        <v>805</v>
      </c>
      <c r="B48" s="109" t="s">
        <v>281</v>
      </c>
      <c r="C48" s="111">
        <f>'перечень МКД'!L57</f>
        <v>187405</v>
      </c>
      <c r="D48" s="25"/>
      <c r="E48" s="25"/>
      <c r="F48" s="25"/>
      <c r="G48" s="25"/>
      <c r="H48" s="25"/>
      <c r="I48" s="25"/>
      <c r="J48" s="25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>
        <v>14.4</v>
      </c>
      <c r="AC48" s="51">
        <v>187405</v>
      </c>
      <c r="AD48" s="51"/>
      <c r="AE48" s="51"/>
      <c r="AF48" s="51"/>
      <c r="AG48" s="51"/>
    </row>
    <row r="49" spans="1:33" s="47" customFormat="1" ht="21" customHeight="1" x14ac:dyDescent="0.25">
      <c r="A49" s="105" t="s">
        <v>806</v>
      </c>
      <c r="B49" s="109" t="s">
        <v>282</v>
      </c>
      <c r="C49" s="111">
        <f>'перечень МКД'!L58</f>
        <v>576000</v>
      </c>
      <c r="D49" s="25"/>
      <c r="E49" s="25"/>
      <c r="F49" s="25"/>
      <c r="G49" s="25"/>
      <c r="H49" s="25"/>
      <c r="I49" s="25"/>
      <c r="J49" s="25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>
        <v>240</v>
      </c>
      <c r="W49" s="51">
        <v>576000</v>
      </c>
      <c r="X49" s="51"/>
      <c r="Y49" s="51"/>
      <c r="Z49" s="51"/>
      <c r="AA49" s="51"/>
      <c r="AB49" s="51"/>
      <c r="AC49" s="51"/>
      <c r="AD49" s="51"/>
      <c r="AE49" s="51"/>
      <c r="AF49" s="51"/>
      <c r="AG49" s="51"/>
    </row>
    <row r="50" spans="1:33" s="47" customFormat="1" ht="21" customHeight="1" x14ac:dyDescent="0.25">
      <c r="A50" s="105" t="s">
        <v>807</v>
      </c>
      <c r="B50" s="109" t="s">
        <v>283</v>
      </c>
      <c r="C50" s="111">
        <f>'перечень МКД'!L59</f>
        <v>648000</v>
      </c>
      <c r="D50" s="25"/>
      <c r="E50" s="25"/>
      <c r="F50" s="25"/>
      <c r="G50" s="25"/>
      <c r="H50" s="25"/>
      <c r="I50" s="25"/>
      <c r="J50" s="25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>
        <v>270</v>
      </c>
      <c r="W50" s="51">
        <v>648000</v>
      </c>
      <c r="X50" s="51"/>
      <c r="Y50" s="51"/>
      <c r="Z50" s="51"/>
      <c r="AA50" s="51"/>
      <c r="AB50" s="51"/>
      <c r="AC50" s="51"/>
      <c r="AD50" s="51"/>
      <c r="AE50" s="51"/>
      <c r="AF50" s="51"/>
      <c r="AG50" s="51"/>
    </row>
    <row r="51" spans="1:33" s="47" customFormat="1" ht="21" customHeight="1" x14ac:dyDescent="0.25">
      <c r="A51" s="105" t="s">
        <v>808</v>
      </c>
      <c r="B51" s="109" t="s">
        <v>284</v>
      </c>
      <c r="C51" s="111">
        <f>'перечень МКД'!L60</f>
        <v>182970</v>
      </c>
      <c r="D51" s="25"/>
      <c r="E51" s="25"/>
      <c r="F51" s="25"/>
      <c r="G51" s="25"/>
      <c r="H51" s="25"/>
      <c r="I51" s="25"/>
      <c r="J51" s="25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>
        <v>190</v>
      </c>
      <c r="AA51" s="51">
        <v>182970</v>
      </c>
      <c r="AB51" s="51"/>
      <c r="AC51" s="51"/>
      <c r="AD51" s="51"/>
      <c r="AE51" s="51"/>
      <c r="AF51" s="51"/>
      <c r="AG51" s="51"/>
    </row>
    <row r="52" spans="1:33" s="47" customFormat="1" ht="21" customHeight="1" x14ac:dyDescent="0.25">
      <c r="A52" s="105" t="s">
        <v>809</v>
      </c>
      <c r="B52" s="109" t="s">
        <v>285</v>
      </c>
      <c r="C52" s="111">
        <f>'перечень МКД'!L61</f>
        <v>720000</v>
      </c>
      <c r="D52" s="25"/>
      <c r="E52" s="25"/>
      <c r="F52" s="25"/>
      <c r="G52" s="25"/>
      <c r="H52" s="25"/>
      <c r="I52" s="25"/>
      <c r="J52" s="25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>
        <v>300</v>
      </c>
      <c r="W52" s="51">
        <v>720000</v>
      </c>
      <c r="X52" s="51"/>
      <c r="Y52" s="51"/>
      <c r="Z52" s="51"/>
      <c r="AA52" s="51"/>
      <c r="AB52" s="51"/>
      <c r="AC52" s="51"/>
      <c r="AD52" s="51"/>
      <c r="AE52" s="51"/>
      <c r="AF52" s="51"/>
      <c r="AG52" s="51"/>
    </row>
    <row r="53" spans="1:33" s="47" customFormat="1" ht="21" customHeight="1" x14ac:dyDescent="0.25">
      <c r="A53" s="105" t="s">
        <v>810</v>
      </c>
      <c r="B53" s="109" t="s">
        <v>286</v>
      </c>
      <c r="C53" s="111">
        <f>'перечень МКД'!L62</f>
        <v>748800</v>
      </c>
      <c r="D53" s="25"/>
      <c r="E53" s="25"/>
      <c r="F53" s="25"/>
      <c r="G53" s="25"/>
      <c r="H53" s="25"/>
      <c r="I53" s="25"/>
      <c r="J53" s="25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>
        <v>3120</v>
      </c>
      <c r="W53" s="51">
        <v>748800</v>
      </c>
      <c r="X53" s="51"/>
      <c r="Y53" s="51"/>
      <c r="Z53" s="51"/>
      <c r="AA53" s="51"/>
      <c r="AB53" s="51"/>
      <c r="AC53" s="51"/>
      <c r="AD53" s="51"/>
      <c r="AE53" s="51"/>
      <c r="AF53" s="51"/>
      <c r="AG53" s="51"/>
    </row>
    <row r="54" spans="1:33" s="47" customFormat="1" ht="21" customHeight="1" x14ac:dyDescent="0.25">
      <c r="A54" s="105" t="s">
        <v>811</v>
      </c>
      <c r="B54" s="109" t="s">
        <v>287</v>
      </c>
      <c r="C54" s="111">
        <f>'перечень МКД'!L63</f>
        <v>576000</v>
      </c>
      <c r="D54" s="25"/>
      <c r="E54" s="25"/>
      <c r="F54" s="25"/>
      <c r="G54" s="25"/>
      <c r="H54" s="25"/>
      <c r="I54" s="25"/>
      <c r="J54" s="25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>
        <v>240</v>
      </c>
      <c r="W54" s="51">
        <v>576000</v>
      </c>
      <c r="X54" s="51"/>
      <c r="Y54" s="51"/>
      <c r="Z54" s="51"/>
      <c r="AA54" s="51"/>
      <c r="AB54" s="51"/>
      <c r="AC54" s="51"/>
      <c r="AD54" s="51"/>
      <c r="AE54" s="51"/>
      <c r="AF54" s="51"/>
      <c r="AG54" s="51"/>
    </row>
    <row r="55" spans="1:33" s="47" customFormat="1" ht="21" customHeight="1" x14ac:dyDescent="0.25">
      <c r="A55" s="105" t="s">
        <v>812</v>
      </c>
      <c r="B55" s="109" t="s">
        <v>288</v>
      </c>
      <c r="C55" s="111">
        <f>'перечень МКД'!L64</f>
        <v>696000</v>
      </c>
      <c r="D55" s="25"/>
      <c r="E55" s="25"/>
      <c r="F55" s="25"/>
      <c r="G55" s="25"/>
      <c r="H55" s="25"/>
      <c r="I55" s="25"/>
      <c r="J55" s="25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>
        <v>290</v>
      </c>
      <c r="W55" s="51">
        <v>696000</v>
      </c>
      <c r="X55" s="51"/>
      <c r="Y55" s="51"/>
      <c r="Z55" s="51"/>
      <c r="AA55" s="51"/>
      <c r="AB55" s="51"/>
      <c r="AC55" s="51"/>
      <c r="AD55" s="51"/>
      <c r="AE55" s="51"/>
      <c r="AF55" s="51"/>
      <c r="AG55" s="51"/>
    </row>
    <row r="56" spans="1:33" s="47" customFormat="1" ht="21" customHeight="1" x14ac:dyDescent="0.25">
      <c r="A56" s="105" t="s">
        <v>813</v>
      </c>
      <c r="B56" s="113" t="s">
        <v>289</v>
      </c>
      <c r="C56" s="111">
        <f>'перечень МКД'!L65</f>
        <v>960000</v>
      </c>
      <c r="D56" s="25"/>
      <c r="E56" s="25"/>
      <c r="F56" s="25"/>
      <c r="G56" s="25"/>
      <c r="H56" s="25"/>
      <c r="I56" s="25"/>
      <c r="J56" s="25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>
        <v>400</v>
      </c>
      <c r="W56" s="51">
        <v>960000</v>
      </c>
      <c r="X56" s="51"/>
      <c r="Y56" s="51"/>
      <c r="Z56" s="51"/>
      <c r="AA56" s="51"/>
      <c r="AB56" s="51"/>
      <c r="AC56" s="51"/>
      <c r="AD56" s="51"/>
      <c r="AE56" s="51"/>
      <c r="AF56" s="51"/>
      <c r="AG56" s="51"/>
    </row>
    <row r="57" spans="1:33" s="47" customFormat="1" ht="21" customHeight="1" x14ac:dyDescent="0.25">
      <c r="A57" s="105" t="s">
        <v>814</v>
      </c>
      <c r="B57" s="113" t="s">
        <v>290</v>
      </c>
      <c r="C57" s="111">
        <f>'перечень МКД'!L66</f>
        <v>720000</v>
      </c>
      <c r="D57" s="25"/>
      <c r="E57" s="25"/>
      <c r="F57" s="25"/>
      <c r="G57" s="25"/>
      <c r="H57" s="25"/>
      <c r="I57" s="25"/>
      <c r="J57" s="25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>
        <v>300</v>
      </c>
      <c r="W57" s="51">
        <v>720000</v>
      </c>
      <c r="X57" s="51"/>
      <c r="Y57" s="51"/>
      <c r="Z57" s="51"/>
      <c r="AA57" s="51"/>
      <c r="AB57" s="51"/>
      <c r="AC57" s="51"/>
      <c r="AD57" s="51"/>
      <c r="AE57" s="51"/>
      <c r="AF57" s="51"/>
      <c r="AG57" s="51"/>
    </row>
    <row r="58" spans="1:33" s="47" customFormat="1" ht="21" customHeight="1" x14ac:dyDescent="0.25">
      <c r="A58" s="105" t="s">
        <v>815</v>
      </c>
      <c r="B58" s="109" t="s">
        <v>757</v>
      </c>
      <c r="C58" s="111">
        <f>'перечень МКД'!L67</f>
        <v>50650</v>
      </c>
      <c r="D58" s="25"/>
      <c r="E58" s="25"/>
      <c r="F58" s="25"/>
      <c r="G58" s="25"/>
      <c r="H58" s="25"/>
      <c r="I58" s="25"/>
      <c r="J58" s="25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>
        <v>5</v>
      </c>
      <c r="AC58" s="51">
        <f>C58</f>
        <v>50650</v>
      </c>
      <c r="AD58" s="51"/>
      <c r="AE58" s="51"/>
      <c r="AF58" s="51"/>
      <c r="AG58" s="51"/>
    </row>
    <row r="59" spans="1:33" s="47" customFormat="1" ht="21" customHeight="1" x14ac:dyDescent="0.25">
      <c r="A59" s="105" t="s">
        <v>816</v>
      </c>
      <c r="B59" s="109" t="s">
        <v>291</v>
      </c>
      <c r="C59" s="111">
        <f>'перечень МКД'!L68</f>
        <v>1108800</v>
      </c>
      <c r="D59" s="25"/>
      <c r="E59" s="25"/>
      <c r="F59" s="25"/>
      <c r="G59" s="25"/>
      <c r="H59" s="25"/>
      <c r="I59" s="25"/>
      <c r="J59" s="25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>
        <v>462</v>
      </c>
      <c r="W59" s="51">
        <v>1108800</v>
      </c>
      <c r="X59" s="51"/>
      <c r="Y59" s="51"/>
      <c r="Z59" s="51"/>
      <c r="AA59" s="51"/>
      <c r="AB59" s="51"/>
      <c r="AC59" s="51"/>
      <c r="AD59" s="51"/>
      <c r="AE59" s="51"/>
      <c r="AF59" s="51"/>
      <c r="AG59" s="51"/>
    </row>
    <row r="60" spans="1:33" s="47" customFormat="1" ht="21" customHeight="1" x14ac:dyDescent="0.25">
      <c r="A60" s="105" t="s">
        <v>817</v>
      </c>
      <c r="B60" s="109" t="s">
        <v>292</v>
      </c>
      <c r="C60" s="111">
        <f>'перечень МКД'!L69</f>
        <v>741434.4</v>
      </c>
      <c r="D60" s="25"/>
      <c r="E60" s="25"/>
      <c r="F60" s="25"/>
      <c r="G60" s="25"/>
      <c r="H60" s="25"/>
      <c r="I60" s="25"/>
      <c r="J60" s="25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>
        <v>6</v>
      </c>
      <c r="AC60" s="51">
        <f>C60</f>
        <v>741434.4</v>
      </c>
      <c r="AD60" s="51"/>
      <c r="AE60" s="51"/>
      <c r="AF60" s="51"/>
      <c r="AG60" s="51"/>
    </row>
    <row r="61" spans="1:33" s="47" customFormat="1" ht="21" customHeight="1" x14ac:dyDescent="0.25">
      <c r="A61" s="105" t="s">
        <v>818</v>
      </c>
      <c r="B61" s="109" t="s">
        <v>293</v>
      </c>
      <c r="C61" s="111">
        <f>'перечень МКД'!L70</f>
        <v>243460</v>
      </c>
      <c r="D61" s="25"/>
      <c r="E61" s="25"/>
      <c r="F61" s="25"/>
      <c r="G61" s="25"/>
      <c r="H61" s="25"/>
      <c r="I61" s="25"/>
      <c r="J61" s="25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>
        <v>4</v>
      </c>
      <c r="AC61" s="51">
        <f>C61</f>
        <v>243460</v>
      </c>
      <c r="AD61" s="51"/>
      <c r="AE61" s="51"/>
      <c r="AF61" s="51"/>
      <c r="AG61" s="51"/>
    </row>
    <row r="62" spans="1:33" s="47" customFormat="1" ht="21" customHeight="1" x14ac:dyDescent="0.25">
      <c r="A62" s="105" t="s">
        <v>819</v>
      </c>
      <c r="B62" s="109" t="s">
        <v>294</v>
      </c>
      <c r="C62" s="111">
        <f>'перечень МКД'!L71</f>
        <v>984000</v>
      </c>
      <c r="D62" s="25"/>
      <c r="E62" s="25"/>
      <c r="F62" s="25"/>
      <c r="G62" s="25"/>
      <c r="H62" s="25"/>
      <c r="I62" s="25"/>
      <c r="J62" s="25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>
        <v>656</v>
      </c>
      <c r="W62" s="51">
        <v>984000</v>
      </c>
      <c r="X62" s="51"/>
      <c r="Y62" s="51"/>
      <c r="Z62" s="51"/>
      <c r="AA62" s="51"/>
      <c r="AB62" s="51"/>
      <c r="AC62" s="51"/>
      <c r="AD62" s="51"/>
      <c r="AE62" s="51"/>
      <c r="AF62" s="51"/>
      <c r="AG62" s="51"/>
    </row>
    <row r="63" spans="1:33" s="47" customFormat="1" ht="21" customHeight="1" x14ac:dyDescent="0.25">
      <c r="A63" s="105" t="s">
        <v>820</v>
      </c>
      <c r="B63" s="109" t="s">
        <v>295</v>
      </c>
      <c r="C63" s="111">
        <f>'перечень МКД'!L72</f>
        <v>1827000</v>
      </c>
      <c r="D63" s="25"/>
      <c r="E63" s="25"/>
      <c r="F63" s="25"/>
      <c r="G63" s="25"/>
      <c r="H63" s="25"/>
      <c r="I63" s="25"/>
      <c r="J63" s="25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>
        <v>1218</v>
      </c>
      <c r="W63" s="51">
        <v>1827000</v>
      </c>
      <c r="X63" s="51"/>
      <c r="Y63" s="51"/>
      <c r="Z63" s="51"/>
      <c r="AA63" s="51"/>
      <c r="AB63" s="51"/>
      <c r="AC63" s="51"/>
      <c r="AD63" s="51"/>
      <c r="AE63" s="51"/>
      <c r="AF63" s="51"/>
      <c r="AG63" s="51"/>
    </row>
    <row r="64" spans="1:33" s="47" customFormat="1" ht="21" customHeight="1" x14ac:dyDescent="0.25">
      <c r="A64" s="105" t="s">
        <v>821</v>
      </c>
      <c r="B64" s="109" t="s">
        <v>758</v>
      </c>
      <c r="C64" s="111">
        <f>'перечень МКД'!L73</f>
        <v>1882500</v>
      </c>
      <c r="D64" s="25"/>
      <c r="E64" s="25"/>
      <c r="F64" s="25"/>
      <c r="G64" s="25"/>
      <c r="H64" s="25"/>
      <c r="I64" s="25"/>
      <c r="J64" s="25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>
        <v>1255</v>
      </c>
      <c r="W64" s="51">
        <v>1882500</v>
      </c>
      <c r="X64" s="51"/>
      <c r="Y64" s="51"/>
      <c r="Z64" s="51"/>
      <c r="AA64" s="51"/>
      <c r="AB64" s="51"/>
      <c r="AC64" s="51"/>
      <c r="AD64" s="51"/>
      <c r="AE64" s="51"/>
      <c r="AF64" s="51"/>
      <c r="AG64" s="51"/>
    </row>
    <row r="65" spans="1:34" s="15" customFormat="1" ht="21" customHeight="1" x14ac:dyDescent="0.25">
      <c r="A65" s="105" t="s">
        <v>822</v>
      </c>
      <c r="B65" s="109" t="s">
        <v>296</v>
      </c>
      <c r="C65" s="111">
        <f>'перечень МКД'!L74</f>
        <v>1807500</v>
      </c>
      <c r="D65" s="52"/>
      <c r="E65" s="52"/>
      <c r="F65" s="52"/>
      <c r="G65" s="52"/>
      <c r="H65" s="52"/>
      <c r="I65" s="52"/>
      <c r="J65" s="52"/>
      <c r="K65" s="52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>
        <v>1205</v>
      </c>
      <c r="W65" s="51">
        <v>1807500</v>
      </c>
      <c r="X65" s="51"/>
      <c r="Y65" s="51"/>
      <c r="Z65" s="51"/>
      <c r="AA65" s="51"/>
      <c r="AB65" s="51"/>
      <c r="AC65" s="51"/>
      <c r="AD65" s="51"/>
      <c r="AE65" s="51"/>
      <c r="AF65" s="51"/>
      <c r="AG65" s="51"/>
    </row>
    <row r="66" spans="1:34" s="15" customFormat="1" ht="21" customHeight="1" x14ac:dyDescent="0.25">
      <c r="A66" s="105" t="s">
        <v>823</v>
      </c>
      <c r="B66" s="113" t="s">
        <v>297</v>
      </c>
      <c r="C66" s="111">
        <f>'перечень МКД'!L75</f>
        <v>806548</v>
      </c>
      <c r="D66" s="25"/>
      <c r="E66" s="25"/>
      <c r="F66" s="25"/>
      <c r="G66" s="25"/>
      <c r="H66" s="25"/>
      <c r="I66" s="25"/>
      <c r="J66" s="25"/>
      <c r="K66" s="51">
        <v>43710</v>
      </c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>
        <v>300</v>
      </c>
      <c r="W66" s="51">
        <v>720000</v>
      </c>
      <c r="X66" s="51"/>
      <c r="Y66" s="51"/>
      <c r="Z66" s="51"/>
      <c r="AA66" s="51"/>
      <c r="AB66" s="51"/>
      <c r="AC66" s="51"/>
      <c r="AD66" s="51"/>
      <c r="AE66" s="51"/>
      <c r="AF66" s="51">
        <v>42838</v>
      </c>
      <c r="AG66" s="51"/>
    </row>
    <row r="67" spans="1:34" s="15" customFormat="1" ht="21" customHeight="1" x14ac:dyDescent="0.25">
      <c r="A67" s="105" t="s">
        <v>824</v>
      </c>
      <c r="B67" s="109" t="s">
        <v>760</v>
      </c>
      <c r="C67" s="111">
        <f>'перечень МКД'!L76</f>
        <v>2762400</v>
      </c>
      <c r="D67" s="25"/>
      <c r="E67" s="25"/>
      <c r="F67" s="25"/>
      <c r="G67" s="25"/>
      <c r="H67" s="25"/>
      <c r="I67" s="25"/>
      <c r="J67" s="25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>
        <v>1151</v>
      </c>
      <c r="W67" s="51">
        <v>2762400</v>
      </c>
      <c r="X67" s="51"/>
      <c r="Y67" s="51"/>
      <c r="Z67" s="51"/>
      <c r="AA67" s="51"/>
      <c r="AB67" s="51"/>
      <c r="AC67" s="51"/>
      <c r="AD67" s="51"/>
      <c r="AE67" s="51"/>
      <c r="AF67" s="51"/>
      <c r="AG67" s="51"/>
    </row>
    <row r="68" spans="1:34" s="47" customFormat="1" ht="21" customHeight="1" x14ac:dyDescent="0.25">
      <c r="A68" s="105" t="s">
        <v>825</v>
      </c>
      <c r="B68" s="109" t="s">
        <v>298</v>
      </c>
      <c r="C68" s="111">
        <f>'перечень МКД'!L77</f>
        <v>889500</v>
      </c>
      <c r="D68" s="25"/>
      <c r="E68" s="25"/>
      <c r="F68" s="25"/>
      <c r="G68" s="25"/>
      <c r="H68" s="25"/>
      <c r="I68" s="25"/>
      <c r="J68" s="25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>
        <v>593</v>
      </c>
      <c r="W68" s="51">
        <v>889500</v>
      </c>
      <c r="X68" s="51"/>
      <c r="Y68" s="51"/>
      <c r="Z68" s="51"/>
      <c r="AA68" s="51"/>
      <c r="AB68" s="51"/>
      <c r="AC68" s="51"/>
      <c r="AD68" s="51"/>
      <c r="AE68" s="51"/>
      <c r="AF68" s="51"/>
      <c r="AG68" s="51"/>
    </row>
    <row r="69" spans="1:34" s="47" customFormat="1" ht="21" customHeight="1" x14ac:dyDescent="0.25">
      <c r="A69" s="105" t="s">
        <v>826</v>
      </c>
      <c r="B69" s="109" t="s">
        <v>299</v>
      </c>
      <c r="C69" s="111">
        <f>'перечень МКД'!L78</f>
        <v>801600</v>
      </c>
      <c r="D69" s="25"/>
      <c r="E69" s="25"/>
      <c r="F69" s="25"/>
      <c r="G69" s="25"/>
      <c r="H69" s="25"/>
      <c r="I69" s="25"/>
      <c r="J69" s="25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>
        <v>334</v>
      </c>
      <c r="W69" s="51">
        <v>801600</v>
      </c>
      <c r="X69" s="51"/>
      <c r="Y69" s="51"/>
      <c r="Z69" s="51"/>
      <c r="AA69" s="51"/>
      <c r="AB69" s="51"/>
      <c r="AC69" s="51"/>
      <c r="AD69" s="51"/>
      <c r="AE69" s="51"/>
      <c r="AF69" s="51"/>
      <c r="AG69" s="51"/>
    </row>
    <row r="70" spans="1:34" s="47" customFormat="1" ht="21" customHeight="1" x14ac:dyDescent="0.25">
      <c r="A70" s="105" t="s">
        <v>827</v>
      </c>
      <c r="B70" s="109" t="s">
        <v>300</v>
      </c>
      <c r="C70" s="111">
        <f>'перечень МКД'!L79</f>
        <v>287848.68</v>
      </c>
      <c r="D70" s="25"/>
      <c r="E70" s="25"/>
      <c r="F70" s="25"/>
      <c r="G70" s="25"/>
      <c r="H70" s="25"/>
      <c r="I70" s="25"/>
      <c r="J70" s="25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>
        <v>5</v>
      </c>
      <c r="AC70" s="51">
        <f>C70</f>
        <v>287848.68</v>
      </c>
      <c r="AD70" s="51"/>
      <c r="AE70" s="51"/>
      <c r="AF70" s="51"/>
      <c r="AG70" s="51"/>
    </row>
    <row r="71" spans="1:34" s="15" customFormat="1" ht="21" customHeight="1" x14ac:dyDescent="0.25">
      <c r="A71" s="105" t="s">
        <v>828</v>
      </c>
      <c r="B71" s="109" t="s">
        <v>301</v>
      </c>
      <c r="C71" s="111">
        <f>'перечень МКД'!L80</f>
        <v>594700.4</v>
      </c>
      <c r="D71" s="25"/>
      <c r="E71" s="25"/>
      <c r="F71" s="25"/>
      <c r="G71" s="25"/>
      <c r="H71" s="25"/>
      <c r="I71" s="25"/>
      <c r="J71" s="25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2"/>
      <c r="W71" s="52"/>
      <c r="X71" s="51"/>
      <c r="Y71" s="51"/>
      <c r="Z71" s="51"/>
      <c r="AA71" s="51"/>
      <c r="AB71" s="51">
        <v>8</v>
      </c>
      <c r="AC71" s="51">
        <f>C71</f>
        <v>594700.4</v>
      </c>
      <c r="AD71" s="51"/>
      <c r="AE71" s="51"/>
      <c r="AF71" s="51"/>
      <c r="AG71" s="51"/>
    </row>
    <row r="72" spans="1:34" ht="21" customHeight="1" x14ac:dyDescent="0.25">
      <c r="A72" s="105" t="s">
        <v>829</v>
      </c>
      <c r="B72" s="109" t="s">
        <v>302</v>
      </c>
      <c r="C72" s="111">
        <f>'перечень МКД'!L81</f>
        <v>939000</v>
      </c>
      <c r="D72" s="26"/>
      <c r="E72" s="26"/>
      <c r="F72" s="26"/>
      <c r="G72" s="26"/>
      <c r="H72" s="26"/>
      <c r="I72" s="26"/>
      <c r="J72" s="26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>
        <v>626</v>
      </c>
      <c r="W72" s="51">
        <v>939000</v>
      </c>
      <c r="X72" s="51"/>
      <c r="Y72" s="51"/>
      <c r="Z72" s="51"/>
      <c r="AA72" s="51"/>
      <c r="AB72" s="51"/>
      <c r="AC72" s="51"/>
      <c r="AD72" s="51"/>
      <c r="AE72" s="51"/>
      <c r="AF72" s="51"/>
      <c r="AG72" s="51"/>
    </row>
    <row r="73" spans="1:34" ht="21" customHeight="1" x14ac:dyDescent="0.25">
      <c r="A73" s="105"/>
      <c r="B73" s="132" t="s">
        <v>87</v>
      </c>
      <c r="C73" s="52">
        <f>SUM(C74:C97)</f>
        <v>21669262.600000001</v>
      </c>
      <c r="D73" s="25"/>
      <c r="E73" s="25"/>
      <c r="F73" s="25"/>
      <c r="G73" s="25"/>
      <c r="H73" s="25"/>
      <c r="I73" s="25"/>
      <c r="J73" s="25"/>
      <c r="K73" s="52">
        <f>SUM(K74:K97)</f>
        <v>2744882.6</v>
      </c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>
        <f>SUM(V74:V97)</f>
        <v>9355.0999999999985</v>
      </c>
      <c r="W73" s="52">
        <f>SUM(W74:W97)</f>
        <v>18632100</v>
      </c>
      <c r="X73" s="52"/>
      <c r="Y73" s="52"/>
      <c r="Z73" s="52"/>
      <c r="AA73" s="52"/>
      <c r="AB73" s="52"/>
      <c r="AC73" s="52"/>
      <c r="AD73" s="52"/>
      <c r="AE73" s="52"/>
      <c r="AF73" s="52">
        <f>SUM(AF74:AF97)</f>
        <v>292280</v>
      </c>
      <c r="AG73" s="52"/>
      <c r="AH73" s="53"/>
    </row>
    <row r="74" spans="1:34" ht="21" customHeight="1" x14ac:dyDescent="0.25">
      <c r="A74" s="105" t="s">
        <v>830</v>
      </c>
      <c r="B74" s="109" t="s">
        <v>327</v>
      </c>
      <c r="C74" s="111">
        <v>1076160</v>
      </c>
      <c r="D74" s="185"/>
      <c r="E74" s="185"/>
      <c r="F74" s="185"/>
      <c r="G74" s="185"/>
      <c r="H74" s="185"/>
      <c r="I74" s="185"/>
      <c r="J74" s="185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>
        <v>448.4</v>
      </c>
      <c r="W74" s="51">
        <v>1076160</v>
      </c>
      <c r="X74" s="51"/>
      <c r="Y74" s="51"/>
      <c r="Z74" s="51"/>
      <c r="AA74" s="51"/>
      <c r="AB74" s="51"/>
      <c r="AC74" s="51"/>
      <c r="AD74" s="51"/>
      <c r="AE74" s="51"/>
      <c r="AF74" s="51"/>
      <c r="AG74" s="51"/>
    </row>
    <row r="75" spans="1:34" ht="21" customHeight="1" x14ac:dyDescent="0.25">
      <c r="A75" s="105" t="s">
        <v>831</v>
      </c>
      <c r="B75" s="109" t="s">
        <v>328</v>
      </c>
      <c r="C75" s="111">
        <v>844188</v>
      </c>
      <c r="D75" s="185"/>
      <c r="E75" s="185"/>
      <c r="F75" s="185"/>
      <c r="G75" s="185"/>
      <c r="H75" s="185"/>
      <c r="I75" s="185"/>
      <c r="J75" s="185"/>
      <c r="K75" s="51">
        <v>801350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>
        <v>42838</v>
      </c>
      <c r="AG75" s="51"/>
    </row>
    <row r="76" spans="1:34" ht="21" customHeight="1" x14ac:dyDescent="0.25">
      <c r="A76" s="105" t="s">
        <v>832</v>
      </c>
      <c r="B76" s="109" t="s">
        <v>329</v>
      </c>
      <c r="C76" s="111">
        <v>1949520</v>
      </c>
      <c r="D76" s="185"/>
      <c r="E76" s="185"/>
      <c r="F76" s="185"/>
      <c r="G76" s="185"/>
      <c r="H76" s="185"/>
      <c r="I76" s="185"/>
      <c r="J76" s="185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>
        <v>812.3</v>
      </c>
      <c r="W76" s="51">
        <v>1949520</v>
      </c>
      <c r="X76" s="51"/>
      <c r="Y76" s="51"/>
      <c r="Z76" s="51"/>
      <c r="AA76" s="51"/>
      <c r="AB76" s="51"/>
      <c r="AC76" s="51"/>
      <c r="AD76" s="51"/>
      <c r="AE76" s="51"/>
      <c r="AF76" s="51"/>
      <c r="AG76" s="51"/>
    </row>
    <row r="77" spans="1:34" ht="21" customHeight="1" x14ac:dyDescent="0.25">
      <c r="A77" s="105" t="s">
        <v>833</v>
      </c>
      <c r="B77" s="109" t="s">
        <v>330</v>
      </c>
      <c r="C77" s="111">
        <v>105626</v>
      </c>
      <c r="D77" s="185"/>
      <c r="E77" s="185"/>
      <c r="F77" s="185"/>
      <c r="G77" s="185"/>
      <c r="H77" s="185"/>
      <c r="I77" s="185"/>
      <c r="J77" s="185"/>
      <c r="K77" s="51">
        <v>88500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2"/>
      <c r="W77" s="52"/>
      <c r="X77" s="51"/>
      <c r="Y77" s="51"/>
      <c r="Z77" s="51"/>
      <c r="AA77" s="51"/>
      <c r="AB77" s="51"/>
      <c r="AC77" s="51"/>
      <c r="AD77" s="51"/>
      <c r="AE77" s="51"/>
      <c r="AF77" s="51">
        <v>17126</v>
      </c>
      <c r="AG77" s="51"/>
    </row>
    <row r="78" spans="1:34" ht="21" customHeight="1" x14ac:dyDescent="0.25">
      <c r="A78" s="105" t="s">
        <v>834</v>
      </c>
      <c r="B78" s="109" t="s">
        <v>331</v>
      </c>
      <c r="C78" s="111">
        <v>43632</v>
      </c>
      <c r="D78" s="185"/>
      <c r="E78" s="185"/>
      <c r="F78" s="185"/>
      <c r="G78" s="185"/>
      <c r="H78" s="185"/>
      <c r="I78" s="185"/>
      <c r="J78" s="185"/>
      <c r="K78" s="51">
        <v>43632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</row>
    <row r="79" spans="1:34" ht="21" customHeight="1" x14ac:dyDescent="0.25">
      <c r="A79" s="105" t="s">
        <v>835</v>
      </c>
      <c r="B79" s="109" t="s">
        <v>332</v>
      </c>
      <c r="C79" s="111">
        <v>1017600</v>
      </c>
      <c r="D79" s="185"/>
      <c r="E79" s="185"/>
      <c r="F79" s="185"/>
      <c r="G79" s="185"/>
      <c r="H79" s="185"/>
      <c r="I79" s="185"/>
      <c r="J79" s="185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>
        <v>424</v>
      </c>
      <c r="W79" s="51">
        <v>1017600</v>
      </c>
      <c r="X79" s="51"/>
      <c r="Y79" s="51"/>
      <c r="Z79" s="51"/>
      <c r="AA79" s="51"/>
      <c r="AB79" s="51"/>
      <c r="AC79" s="51"/>
      <c r="AD79" s="51"/>
      <c r="AE79" s="51"/>
      <c r="AF79" s="51"/>
      <c r="AG79" s="51"/>
    </row>
    <row r="80" spans="1:34" ht="21" customHeight="1" x14ac:dyDescent="0.25">
      <c r="A80" s="105" t="s">
        <v>836</v>
      </c>
      <c r="B80" s="109" t="s">
        <v>333</v>
      </c>
      <c r="C80" s="111">
        <v>291985</v>
      </c>
      <c r="D80" s="185"/>
      <c r="E80" s="185"/>
      <c r="F80" s="185"/>
      <c r="G80" s="185"/>
      <c r="H80" s="185"/>
      <c r="I80" s="185"/>
      <c r="J80" s="185"/>
      <c r="K80" s="51">
        <v>249147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>
        <v>42838</v>
      </c>
      <c r="AG80" s="51"/>
    </row>
    <row r="81" spans="1:33" ht="21" customHeight="1" x14ac:dyDescent="0.25">
      <c r="A81" s="105" t="s">
        <v>837</v>
      </c>
      <c r="B81" s="109" t="s">
        <v>334</v>
      </c>
      <c r="C81" s="111">
        <v>1276800</v>
      </c>
      <c r="D81" s="185"/>
      <c r="E81" s="185"/>
      <c r="F81" s="185"/>
      <c r="G81" s="185"/>
      <c r="H81" s="185"/>
      <c r="I81" s="185"/>
      <c r="J81" s="185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>
        <v>532</v>
      </c>
      <c r="W81" s="51">
        <v>1276800</v>
      </c>
      <c r="X81" s="51"/>
      <c r="Y81" s="51"/>
      <c r="Z81" s="51"/>
      <c r="AA81" s="51"/>
      <c r="AB81" s="51"/>
      <c r="AC81" s="51"/>
      <c r="AD81" s="51"/>
      <c r="AE81" s="51"/>
      <c r="AF81" s="51"/>
      <c r="AG81" s="51"/>
    </row>
    <row r="82" spans="1:33" s="42" customFormat="1" ht="21" customHeight="1" x14ac:dyDescent="0.25">
      <c r="A82" s="105" t="s">
        <v>838</v>
      </c>
      <c r="B82" s="109" t="s">
        <v>335</v>
      </c>
      <c r="C82" s="111">
        <v>1264800</v>
      </c>
      <c r="D82" s="52"/>
      <c r="E82" s="52"/>
      <c r="F82" s="52"/>
      <c r="G82" s="52"/>
      <c r="H82" s="52"/>
      <c r="I82" s="52"/>
      <c r="J82" s="52"/>
      <c r="K82" s="52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>
        <v>527</v>
      </c>
      <c r="W82" s="51">
        <v>1264800</v>
      </c>
      <c r="X82" s="51"/>
      <c r="Y82" s="51"/>
      <c r="Z82" s="51"/>
      <c r="AA82" s="51"/>
      <c r="AB82" s="51"/>
      <c r="AC82" s="51"/>
      <c r="AD82" s="51"/>
      <c r="AE82" s="51"/>
      <c r="AF82" s="52"/>
      <c r="AG82" s="51"/>
    </row>
    <row r="83" spans="1:33" s="42" customFormat="1" ht="21" customHeight="1" x14ac:dyDescent="0.25">
      <c r="A83" s="105" t="s">
        <v>839</v>
      </c>
      <c r="B83" s="109" t="s">
        <v>336</v>
      </c>
      <c r="C83" s="111">
        <v>79961</v>
      </c>
      <c r="D83" s="185"/>
      <c r="E83" s="185"/>
      <c r="F83" s="185"/>
      <c r="G83" s="185"/>
      <c r="H83" s="185"/>
      <c r="I83" s="185"/>
      <c r="J83" s="185"/>
      <c r="K83" s="51">
        <v>62835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>
        <v>17126</v>
      </c>
      <c r="AG83" s="51"/>
    </row>
    <row r="84" spans="1:33" s="42" customFormat="1" ht="21" customHeight="1" x14ac:dyDescent="0.25">
      <c r="A84" s="105" t="s">
        <v>840</v>
      </c>
      <c r="B84" s="109" t="s">
        <v>337</v>
      </c>
      <c r="C84" s="111">
        <v>801000</v>
      </c>
      <c r="D84" s="185"/>
      <c r="E84" s="185"/>
      <c r="F84" s="185"/>
      <c r="G84" s="185"/>
      <c r="H84" s="185"/>
      <c r="I84" s="185"/>
      <c r="J84" s="185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>
        <v>534</v>
      </c>
      <c r="W84" s="51">
        <v>801000</v>
      </c>
      <c r="X84" s="51"/>
      <c r="Y84" s="51"/>
      <c r="Z84" s="51"/>
      <c r="AA84" s="51"/>
      <c r="AB84" s="51"/>
      <c r="AC84" s="51"/>
      <c r="AD84" s="51"/>
      <c r="AE84" s="51"/>
      <c r="AF84" s="51"/>
      <c r="AG84" s="51"/>
    </row>
    <row r="85" spans="1:33" s="42" customFormat="1" ht="21" customHeight="1" x14ac:dyDescent="0.25">
      <c r="A85" s="105" t="s">
        <v>841</v>
      </c>
      <c r="B85" s="109" t="s">
        <v>338</v>
      </c>
      <c r="C85" s="111">
        <v>852900</v>
      </c>
      <c r="D85" s="185"/>
      <c r="E85" s="185"/>
      <c r="F85" s="185"/>
      <c r="G85" s="185"/>
      <c r="H85" s="185"/>
      <c r="I85" s="185"/>
      <c r="J85" s="185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>
        <v>568.6</v>
      </c>
      <c r="W85" s="51">
        <v>852900</v>
      </c>
      <c r="X85" s="51"/>
      <c r="Y85" s="51"/>
      <c r="Z85" s="51"/>
      <c r="AA85" s="51"/>
      <c r="AB85" s="51"/>
      <c r="AC85" s="51"/>
      <c r="AD85" s="51"/>
      <c r="AE85" s="51"/>
      <c r="AF85" s="51"/>
      <c r="AG85" s="51"/>
    </row>
    <row r="86" spans="1:33" s="42" customFormat="1" ht="21" customHeight="1" x14ac:dyDescent="0.25">
      <c r="A86" s="105" t="s">
        <v>842</v>
      </c>
      <c r="B86" s="109" t="s">
        <v>339</v>
      </c>
      <c r="C86" s="111">
        <v>275958</v>
      </c>
      <c r="D86" s="185"/>
      <c r="E86" s="185"/>
      <c r="F86" s="185"/>
      <c r="G86" s="185"/>
      <c r="H86" s="185"/>
      <c r="I86" s="185"/>
      <c r="J86" s="185"/>
      <c r="K86" s="51">
        <v>233120</v>
      </c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>
        <v>42838</v>
      </c>
      <c r="AG86" s="51"/>
    </row>
    <row r="87" spans="1:33" s="42" customFormat="1" ht="21" customHeight="1" x14ac:dyDescent="0.25">
      <c r="A87" s="105" t="s">
        <v>843</v>
      </c>
      <c r="B87" s="109" t="s">
        <v>340</v>
      </c>
      <c r="C87" s="111">
        <v>344437</v>
      </c>
      <c r="D87" s="185"/>
      <c r="E87" s="185"/>
      <c r="F87" s="185"/>
      <c r="G87" s="185"/>
      <c r="H87" s="185"/>
      <c r="I87" s="185"/>
      <c r="J87" s="185"/>
      <c r="K87" s="51">
        <v>301599</v>
      </c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>
        <v>42838</v>
      </c>
      <c r="AG87" s="51"/>
    </row>
    <row r="88" spans="1:33" s="42" customFormat="1" ht="21" customHeight="1" x14ac:dyDescent="0.25">
      <c r="A88" s="105" t="s">
        <v>844</v>
      </c>
      <c r="B88" s="109" t="s">
        <v>744</v>
      </c>
      <c r="C88" s="111">
        <v>1239900</v>
      </c>
      <c r="D88" s="185"/>
      <c r="E88" s="185"/>
      <c r="F88" s="185"/>
      <c r="G88" s="185"/>
      <c r="H88" s="185"/>
      <c r="I88" s="185"/>
      <c r="J88" s="185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>
        <v>826.6</v>
      </c>
      <c r="W88" s="51">
        <v>1239900</v>
      </c>
      <c r="X88" s="51"/>
      <c r="Y88" s="51"/>
      <c r="Z88" s="51"/>
      <c r="AA88" s="51"/>
      <c r="AB88" s="51"/>
      <c r="AC88" s="51"/>
      <c r="AD88" s="51"/>
      <c r="AE88" s="51"/>
      <c r="AF88" s="51"/>
      <c r="AG88" s="51"/>
    </row>
    <row r="89" spans="1:33" s="42" customFormat="1" ht="21" customHeight="1" x14ac:dyDescent="0.25">
      <c r="A89" s="105" t="s">
        <v>845</v>
      </c>
      <c r="B89" s="109" t="s">
        <v>745</v>
      </c>
      <c r="C89" s="111">
        <v>2880000</v>
      </c>
      <c r="D89" s="185"/>
      <c r="E89" s="185"/>
      <c r="F89" s="185"/>
      <c r="G89" s="185"/>
      <c r="H89" s="185"/>
      <c r="I89" s="185"/>
      <c r="J89" s="185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>
        <v>1200</v>
      </c>
      <c r="W89" s="51">
        <v>2880000</v>
      </c>
      <c r="X89" s="51"/>
      <c r="Y89" s="51"/>
      <c r="Z89" s="51"/>
      <c r="AA89" s="51"/>
      <c r="AB89" s="51"/>
      <c r="AC89" s="51"/>
      <c r="AD89" s="51"/>
      <c r="AE89" s="51"/>
      <c r="AF89" s="51"/>
      <c r="AG89" s="51"/>
    </row>
    <row r="90" spans="1:33" s="42" customFormat="1" ht="21" customHeight="1" x14ac:dyDescent="0.25">
      <c r="A90" s="105" t="s">
        <v>846</v>
      </c>
      <c r="B90" s="109" t="s">
        <v>746</v>
      </c>
      <c r="C90" s="111">
        <v>1238700</v>
      </c>
      <c r="D90" s="185"/>
      <c r="E90" s="185"/>
      <c r="F90" s="185"/>
      <c r="G90" s="185"/>
      <c r="H90" s="185"/>
      <c r="I90" s="185"/>
      <c r="J90" s="185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>
        <v>825.8</v>
      </c>
      <c r="W90" s="51">
        <v>1238700</v>
      </c>
      <c r="X90" s="51"/>
      <c r="Y90" s="51"/>
      <c r="Z90" s="51"/>
      <c r="AA90" s="51"/>
      <c r="AB90" s="51"/>
      <c r="AC90" s="51"/>
      <c r="AD90" s="51"/>
      <c r="AE90" s="51"/>
      <c r="AF90" s="51"/>
      <c r="AG90" s="51"/>
    </row>
    <row r="91" spans="1:33" s="42" customFormat="1" ht="21" customHeight="1" x14ac:dyDescent="0.25">
      <c r="A91" s="105" t="s">
        <v>847</v>
      </c>
      <c r="B91" s="109" t="s">
        <v>747</v>
      </c>
      <c r="C91" s="111">
        <v>1239900</v>
      </c>
      <c r="D91" s="185"/>
      <c r="E91" s="185"/>
      <c r="F91" s="185"/>
      <c r="G91" s="185"/>
      <c r="H91" s="185"/>
      <c r="I91" s="185"/>
      <c r="J91" s="185"/>
      <c r="K91" s="52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>
        <v>826.6</v>
      </c>
      <c r="W91" s="51">
        <v>1239900</v>
      </c>
      <c r="X91" s="51"/>
      <c r="Y91" s="51"/>
      <c r="Z91" s="51"/>
      <c r="AA91" s="51"/>
      <c r="AB91" s="51"/>
      <c r="AC91" s="51"/>
      <c r="AD91" s="51"/>
      <c r="AE91" s="51"/>
      <c r="AF91" s="51"/>
      <c r="AG91" s="51"/>
    </row>
    <row r="92" spans="1:33" s="42" customFormat="1" ht="21" customHeight="1" x14ac:dyDescent="0.25">
      <c r="A92" s="105" t="s">
        <v>848</v>
      </c>
      <c r="B92" s="109" t="s">
        <v>736</v>
      </c>
      <c r="C92" s="111">
        <v>994500</v>
      </c>
      <c r="D92" s="185"/>
      <c r="E92" s="185"/>
      <c r="F92" s="185"/>
      <c r="G92" s="185"/>
      <c r="H92" s="185"/>
      <c r="I92" s="185"/>
      <c r="J92" s="185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>
        <v>663</v>
      </c>
      <c r="W92" s="51">
        <v>994500</v>
      </c>
      <c r="X92" s="51"/>
      <c r="Y92" s="51"/>
      <c r="Z92" s="51"/>
      <c r="AA92" s="51"/>
      <c r="AB92" s="51"/>
      <c r="AC92" s="51"/>
      <c r="AD92" s="51"/>
      <c r="AE92" s="51"/>
      <c r="AF92" s="51"/>
      <c r="AG92" s="51"/>
    </row>
    <row r="93" spans="1:33" s="79" customFormat="1" ht="21" customHeight="1" x14ac:dyDescent="0.25">
      <c r="A93" s="105" t="s">
        <v>849</v>
      </c>
      <c r="B93" s="109" t="s">
        <v>748</v>
      </c>
      <c r="C93" s="111">
        <v>873328</v>
      </c>
      <c r="D93" s="186"/>
      <c r="E93" s="186"/>
      <c r="F93" s="186"/>
      <c r="G93" s="186"/>
      <c r="H93" s="186"/>
      <c r="I93" s="186"/>
      <c r="J93" s="186"/>
      <c r="K93" s="51">
        <v>830490</v>
      </c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>
        <v>42838</v>
      </c>
      <c r="AG93" s="51"/>
    </row>
    <row r="94" spans="1:33" s="42" customFormat="1" ht="21" customHeight="1" x14ac:dyDescent="0.25">
      <c r="A94" s="105" t="s">
        <v>850</v>
      </c>
      <c r="B94" s="109" t="s">
        <v>749</v>
      </c>
      <c r="C94" s="111">
        <v>873600</v>
      </c>
      <c r="D94" s="52"/>
      <c r="E94" s="52"/>
      <c r="F94" s="52"/>
      <c r="G94" s="52"/>
      <c r="H94" s="52"/>
      <c r="I94" s="52"/>
      <c r="J94" s="52"/>
      <c r="K94" s="52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>
        <v>364</v>
      </c>
      <c r="W94" s="51">
        <v>873600</v>
      </c>
      <c r="X94" s="51"/>
      <c r="Y94" s="51"/>
      <c r="Z94" s="51"/>
      <c r="AA94" s="51"/>
      <c r="AB94" s="52"/>
      <c r="AC94" s="52"/>
      <c r="AD94" s="51"/>
      <c r="AE94" s="51"/>
      <c r="AF94" s="52"/>
      <c r="AG94" s="51"/>
    </row>
    <row r="95" spans="1:33" s="42" customFormat="1" ht="21" customHeight="1" x14ac:dyDescent="0.25">
      <c r="A95" s="105" t="s">
        <v>851</v>
      </c>
      <c r="B95" s="109" t="s">
        <v>739</v>
      </c>
      <c r="C95" s="111">
        <v>895200</v>
      </c>
      <c r="D95" s="185"/>
      <c r="E95" s="185"/>
      <c r="F95" s="185"/>
      <c r="G95" s="185"/>
      <c r="H95" s="185"/>
      <c r="I95" s="185"/>
      <c r="J95" s="185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>
        <v>373</v>
      </c>
      <c r="W95" s="51">
        <v>895200</v>
      </c>
      <c r="X95" s="51"/>
      <c r="Y95" s="51"/>
      <c r="Z95" s="51"/>
      <c r="AA95" s="51"/>
      <c r="AB95" s="51"/>
      <c r="AC95" s="51"/>
      <c r="AD95" s="51"/>
      <c r="AE95" s="51"/>
      <c r="AF95" s="51"/>
      <c r="AG95" s="51"/>
    </row>
    <row r="96" spans="1:33" s="42" customFormat="1" ht="21" customHeight="1" x14ac:dyDescent="0.25">
      <c r="A96" s="105" t="s">
        <v>852</v>
      </c>
      <c r="B96" s="109" t="s">
        <v>750</v>
      </c>
      <c r="C96" s="111">
        <v>178047.6</v>
      </c>
      <c r="D96" s="185"/>
      <c r="E96" s="185"/>
      <c r="F96" s="185"/>
      <c r="G96" s="185"/>
      <c r="H96" s="185"/>
      <c r="I96" s="185"/>
      <c r="J96" s="185"/>
      <c r="K96" s="51">
        <v>134209.60000000001</v>
      </c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>
        <v>43838</v>
      </c>
      <c r="AG96" s="51"/>
    </row>
    <row r="97" spans="1:33" s="42" customFormat="1" ht="21" customHeight="1" x14ac:dyDescent="0.25">
      <c r="A97" s="105" t="s">
        <v>853</v>
      </c>
      <c r="B97" s="109" t="s">
        <v>741</v>
      </c>
      <c r="C97" s="111">
        <v>1031520</v>
      </c>
      <c r="D97" s="185"/>
      <c r="E97" s="185"/>
      <c r="F97" s="185"/>
      <c r="G97" s="185"/>
      <c r="H97" s="185"/>
      <c r="I97" s="185"/>
      <c r="J97" s="185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>
        <v>429.8</v>
      </c>
      <c r="W97" s="51">
        <v>1031520</v>
      </c>
      <c r="X97" s="51"/>
      <c r="Y97" s="51"/>
      <c r="Z97" s="51"/>
      <c r="AA97" s="51"/>
      <c r="AB97" s="51"/>
      <c r="AC97" s="51"/>
      <c r="AD97" s="51"/>
      <c r="AE97" s="51"/>
      <c r="AF97" s="51"/>
      <c r="AG97" s="51"/>
    </row>
    <row r="98" spans="1:33" s="72" customFormat="1" ht="21" customHeight="1" x14ac:dyDescent="0.25">
      <c r="A98" s="105"/>
      <c r="B98" s="132" t="s">
        <v>70</v>
      </c>
      <c r="C98" s="107">
        <f>SUM(C99:C100)</f>
        <v>796013.84000000008</v>
      </c>
      <c r="D98" s="187"/>
      <c r="E98" s="187"/>
      <c r="F98" s="187"/>
      <c r="G98" s="187"/>
      <c r="H98" s="187"/>
      <c r="I98" s="187"/>
      <c r="J98" s="187"/>
      <c r="K98" s="107">
        <f>SUM(K99:K100)</f>
        <v>294882</v>
      </c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>
        <f>SUM(V99:V100)</f>
        <v>266</v>
      </c>
      <c r="W98" s="107">
        <f>SUM(W99:W100)</f>
        <v>501131.84</v>
      </c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</row>
    <row r="99" spans="1:33" s="72" customFormat="1" ht="21" customHeight="1" x14ac:dyDescent="0.25">
      <c r="A99" s="105" t="s">
        <v>854</v>
      </c>
      <c r="B99" s="109" t="s">
        <v>170</v>
      </c>
      <c r="C99" s="111">
        <v>294882</v>
      </c>
      <c r="D99" s="188"/>
      <c r="E99" s="188"/>
      <c r="F99" s="188"/>
      <c r="G99" s="188"/>
      <c r="H99" s="188"/>
      <c r="I99" s="188"/>
      <c r="J99" s="188"/>
      <c r="K99" s="111">
        <v>294882</v>
      </c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</row>
    <row r="100" spans="1:33" s="42" customFormat="1" ht="21" customHeight="1" x14ac:dyDescent="0.25">
      <c r="A100" s="105" t="s">
        <v>855</v>
      </c>
      <c r="B100" s="109" t="s">
        <v>171</v>
      </c>
      <c r="C100" s="111">
        <f>W100</f>
        <v>501131.84</v>
      </c>
      <c r="D100" s="185"/>
      <c r="E100" s="185"/>
      <c r="F100" s="185"/>
      <c r="G100" s="185"/>
      <c r="H100" s="185"/>
      <c r="I100" s="185"/>
      <c r="J100" s="185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>
        <v>266</v>
      </c>
      <c r="W100" s="51">
        <v>501131.84</v>
      </c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</row>
    <row r="101" spans="1:33" s="143" customFormat="1" ht="21" customHeight="1" x14ac:dyDescent="0.25">
      <c r="A101" s="105"/>
      <c r="B101" s="132" t="s">
        <v>86</v>
      </c>
      <c r="C101" s="107">
        <f>SUM(C102:C105)</f>
        <v>4675056</v>
      </c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11"/>
      <c r="U101" s="111"/>
      <c r="V101" s="107">
        <f>SUM(V102:V105)</f>
        <v>1947.94</v>
      </c>
      <c r="W101" s="107">
        <f>SUM(W102:W105)</f>
        <v>4675056</v>
      </c>
      <c r="X101" s="111"/>
      <c r="Y101" s="111"/>
      <c r="Z101" s="111"/>
      <c r="AA101" s="111"/>
      <c r="AB101" s="111"/>
      <c r="AC101" s="111"/>
      <c r="AD101" s="111"/>
      <c r="AE101" s="111"/>
      <c r="AF101" s="107"/>
      <c r="AG101" s="111"/>
    </row>
    <row r="102" spans="1:33" s="143" customFormat="1" ht="21" customHeight="1" x14ac:dyDescent="0.25">
      <c r="A102" s="105" t="s">
        <v>856</v>
      </c>
      <c r="B102" s="109" t="s">
        <v>308</v>
      </c>
      <c r="C102" s="111">
        <v>1317600</v>
      </c>
      <c r="D102" s="188"/>
      <c r="E102" s="188"/>
      <c r="F102" s="188"/>
      <c r="G102" s="188"/>
      <c r="H102" s="188"/>
      <c r="I102" s="188"/>
      <c r="J102" s="188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>
        <v>549</v>
      </c>
      <c r="W102" s="111">
        <v>1317600</v>
      </c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</row>
    <row r="103" spans="1:33" s="143" customFormat="1" ht="21" customHeight="1" x14ac:dyDescent="0.25">
      <c r="A103" s="105" t="s">
        <v>857</v>
      </c>
      <c r="B103" s="109" t="s">
        <v>307</v>
      </c>
      <c r="C103" s="111">
        <v>1552656</v>
      </c>
      <c r="D103" s="188"/>
      <c r="E103" s="188"/>
      <c r="F103" s="188"/>
      <c r="G103" s="188"/>
      <c r="H103" s="188"/>
      <c r="I103" s="188"/>
      <c r="J103" s="188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>
        <v>646.94000000000005</v>
      </c>
      <c r="W103" s="111">
        <v>1552656</v>
      </c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</row>
    <row r="104" spans="1:33" s="143" customFormat="1" ht="21" customHeight="1" x14ac:dyDescent="0.25">
      <c r="A104" s="105" t="s">
        <v>858</v>
      </c>
      <c r="B104" s="109" t="s">
        <v>306</v>
      </c>
      <c r="C104" s="111">
        <v>808800</v>
      </c>
      <c r="D104" s="188"/>
      <c r="E104" s="188"/>
      <c r="F104" s="188"/>
      <c r="G104" s="188"/>
      <c r="H104" s="188"/>
      <c r="I104" s="188"/>
      <c r="J104" s="188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>
        <v>337</v>
      </c>
      <c r="W104" s="111">
        <v>808800</v>
      </c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</row>
    <row r="105" spans="1:33" s="143" customFormat="1" ht="21" customHeight="1" x14ac:dyDescent="0.25">
      <c r="A105" s="105" t="s">
        <v>859</v>
      </c>
      <c r="B105" s="109" t="s">
        <v>305</v>
      </c>
      <c r="C105" s="111">
        <v>996000</v>
      </c>
      <c r="D105" s="188"/>
      <c r="E105" s="188"/>
      <c r="F105" s="188"/>
      <c r="G105" s="188"/>
      <c r="H105" s="188"/>
      <c r="I105" s="188"/>
      <c r="J105" s="188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>
        <v>415</v>
      </c>
      <c r="W105" s="111">
        <v>996000</v>
      </c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</row>
    <row r="106" spans="1:33" s="42" customFormat="1" ht="21" customHeight="1" x14ac:dyDescent="0.25">
      <c r="A106" s="105"/>
      <c r="B106" s="140" t="s">
        <v>58</v>
      </c>
      <c r="C106" s="52">
        <f>SUM(C107:C114)</f>
        <v>6190800</v>
      </c>
      <c r="D106" s="189"/>
      <c r="E106" s="189"/>
      <c r="F106" s="189"/>
      <c r="G106" s="189"/>
      <c r="H106" s="189"/>
      <c r="I106" s="189"/>
      <c r="J106" s="189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>
        <f>SUM(V107:V114)</f>
        <v>2579.5</v>
      </c>
      <c r="W106" s="52">
        <f>SUM(W107:W114)</f>
        <v>6190800</v>
      </c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spans="1:33" s="42" customFormat="1" ht="21" customHeight="1" x14ac:dyDescent="0.25">
      <c r="A107" s="105" t="s">
        <v>860</v>
      </c>
      <c r="B107" s="109" t="s">
        <v>172</v>
      </c>
      <c r="C107" s="111">
        <v>964800</v>
      </c>
      <c r="D107" s="185"/>
      <c r="E107" s="185"/>
      <c r="F107" s="185"/>
      <c r="G107" s="185"/>
      <c r="H107" s="185"/>
      <c r="I107" s="185"/>
      <c r="J107" s="185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>
        <v>402</v>
      </c>
      <c r="W107" s="51">
        <v>964800</v>
      </c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</row>
    <row r="108" spans="1:33" s="42" customFormat="1" ht="21" customHeight="1" x14ac:dyDescent="0.25">
      <c r="A108" s="105" t="s">
        <v>861</v>
      </c>
      <c r="B108" s="109" t="s">
        <v>173</v>
      </c>
      <c r="C108" s="111">
        <v>1176000</v>
      </c>
      <c r="D108" s="185"/>
      <c r="E108" s="185"/>
      <c r="F108" s="185"/>
      <c r="G108" s="185"/>
      <c r="H108" s="185"/>
      <c r="I108" s="185"/>
      <c r="J108" s="185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>
        <v>490</v>
      </c>
      <c r="W108" s="51">
        <v>1176000</v>
      </c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</row>
    <row r="109" spans="1:33" s="42" customFormat="1" ht="21" customHeight="1" x14ac:dyDescent="0.25">
      <c r="A109" s="105" t="s">
        <v>862</v>
      </c>
      <c r="B109" s="109" t="s">
        <v>175</v>
      </c>
      <c r="C109" s="111">
        <v>645600</v>
      </c>
      <c r="D109" s="185"/>
      <c r="E109" s="185"/>
      <c r="F109" s="185"/>
      <c r="G109" s="185"/>
      <c r="H109" s="185"/>
      <c r="I109" s="185"/>
      <c r="J109" s="185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>
        <v>269</v>
      </c>
      <c r="W109" s="51">
        <v>645600</v>
      </c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</row>
    <row r="110" spans="1:33" s="42" customFormat="1" ht="21" customHeight="1" x14ac:dyDescent="0.25">
      <c r="A110" s="105" t="s">
        <v>863</v>
      </c>
      <c r="B110" s="109" t="s">
        <v>1428</v>
      </c>
      <c r="C110" s="111">
        <v>1320000</v>
      </c>
      <c r="D110" s="185"/>
      <c r="E110" s="185"/>
      <c r="F110" s="185"/>
      <c r="G110" s="185"/>
      <c r="H110" s="185"/>
      <c r="I110" s="185"/>
      <c r="J110" s="185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>
        <v>550</v>
      </c>
      <c r="W110" s="51">
        <v>1320000</v>
      </c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</row>
    <row r="111" spans="1:33" s="42" customFormat="1" ht="21" customHeight="1" x14ac:dyDescent="0.25">
      <c r="A111" s="105" t="s">
        <v>864</v>
      </c>
      <c r="B111" s="109" t="s">
        <v>177</v>
      </c>
      <c r="C111" s="111">
        <v>576000</v>
      </c>
      <c r="D111" s="185"/>
      <c r="E111" s="185"/>
      <c r="F111" s="185"/>
      <c r="G111" s="185"/>
      <c r="H111" s="185"/>
      <c r="I111" s="185"/>
      <c r="J111" s="185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>
        <v>240</v>
      </c>
      <c r="W111" s="51">
        <v>576000</v>
      </c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</row>
    <row r="112" spans="1:33" s="42" customFormat="1" ht="21" customHeight="1" x14ac:dyDescent="0.25">
      <c r="A112" s="105" t="s">
        <v>865</v>
      </c>
      <c r="B112" s="109" t="s">
        <v>178</v>
      </c>
      <c r="C112" s="111">
        <v>288000</v>
      </c>
      <c r="D112" s="185"/>
      <c r="E112" s="185"/>
      <c r="F112" s="185"/>
      <c r="G112" s="185"/>
      <c r="H112" s="185"/>
      <c r="I112" s="185"/>
      <c r="J112" s="185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>
        <v>120</v>
      </c>
      <c r="W112" s="51">
        <v>288000</v>
      </c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</row>
    <row r="113" spans="1:33" s="42" customFormat="1" ht="21" customHeight="1" x14ac:dyDescent="0.25">
      <c r="A113" s="105" t="s">
        <v>866</v>
      </c>
      <c r="B113" s="109" t="s">
        <v>742</v>
      </c>
      <c r="C113" s="111">
        <v>219840</v>
      </c>
      <c r="D113" s="185"/>
      <c r="E113" s="185"/>
      <c r="F113" s="185"/>
      <c r="G113" s="185"/>
      <c r="H113" s="185"/>
      <c r="I113" s="185"/>
      <c r="J113" s="185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>
        <v>91.6</v>
      </c>
      <c r="W113" s="51">
        <v>219840</v>
      </c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</row>
    <row r="114" spans="1:33" s="42" customFormat="1" ht="21" customHeight="1" x14ac:dyDescent="0.25">
      <c r="A114" s="105" t="s">
        <v>867</v>
      </c>
      <c r="B114" s="109" t="s">
        <v>743</v>
      </c>
      <c r="C114" s="111">
        <v>1000560</v>
      </c>
      <c r="D114" s="185"/>
      <c r="E114" s="185"/>
      <c r="F114" s="185"/>
      <c r="G114" s="185"/>
      <c r="H114" s="185"/>
      <c r="I114" s="185"/>
      <c r="J114" s="185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>
        <v>416.9</v>
      </c>
      <c r="W114" s="51">
        <v>1000560</v>
      </c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</row>
    <row r="115" spans="1:33" s="42" customFormat="1" ht="21" customHeight="1" x14ac:dyDescent="0.25">
      <c r="A115" s="105"/>
      <c r="B115" s="132" t="s">
        <v>71</v>
      </c>
      <c r="C115" s="52">
        <f>SUM(C116:C128)</f>
        <v>4911457.4000000013</v>
      </c>
      <c r="D115" s="189"/>
      <c r="E115" s="189"/>
      <c r="F115" s="189"/>
      <c r="G115" s="189"/>
      <c r="H115" s="189"/>
      <c r="I115" s="189"/>
      <c r="J115" s="189"/>
      <c r="K115" s="52">
        <f>SUM(K116:K128)</f>
        <v>662332.69999999995</v>
      </c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>
        <f>SUM(V116:V128)</f>
        <v>1760.6999999999998</v>
      </c>
      <c r="W115" s="52">
        <f>SUM(W116:W128)</f>
        <v>3992889.48</v>
      </c>
      <c r="X115" s="52"/>
      <c r="Y115" s="52"/>
      <c r="Z115" s="52"/>
      <c r="AA115" s="52"/>
      <c r="AB115" s="52"/>
      <c r="AC115" s="52"/>
      <c r="AD115" s="52"/>
      <c r="AE115" s="52"/>
      <c r="AF115" s="52">
        <f>SUM(AF116:AF128)</f>
        <v>256235.21999999997</v>
      </c>
      <c r="AG115" s="52"/>
    </row>
    <row r="116" spans="1:33" s="42" customFormat="1" ht="21" customHeight="1" x14ac:dyDescent="0.25">
      <c r="A116" s="105" t="s">
        <v>868</v>
      </c>
      <c r="B116" s="109" t="s">
        <v>186</v>
      </c>
      <c r="C116" s="129">
        <v>483322.1</v>
      </c>
      <c r="D116" s="185"/>
      <c r="E116" s="185"/>
      <c r="F116" s="185"/>
      <c r="G116" s="185"/>
      <c r="H116" s="185"/>
      <c r="I116" s="185"/>
      <c r="J116" s="185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>
        <v>201.5</v>
      </c>
      <c r="W116" s="51">
        <v>483322.1</v>
      </c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</row>
    <row r="117" spans="1:33" s="42" customFormat="1" ht="21" customHeight="1" x14ac:dyDescent="0.25">
      <c r="A117" s="105" t="s">
        <v>869</v>
      </c>
      <c r="B117" s="109" t="s">
        <v>187</v>
      </c>
      <c r="C117" s="129">
        <v>691970.88</v>
      </c>
      <c r="D117" s="185"/>
      <c r="E117" s="185"/>
      <c r="F117" s="185"/>
      <c r="G117" s="185"/>
      <c r="H117" s="185"/>
      <c r="I117" s="185"/>
      <c r="J117" s="185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>
        <v>292.89999999999998</v>
      </c>
      <c r="W117" s="51">
        <v>691970.88</v>
      </c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</row>
    <row r="118" spans="1:33" s="42" customFormat="1" ht="21" customHeight="1" x14ac:dyDescent="0.25">
      <c r="A118" s="105" t="s">
        <v>870</v>
      </c>
      <c r="B118" s="109" t="s">
        <v>188</v>
      </c>
      <c r="C118" s="129">
        <v>125887</v>
      </c>
      <c r="D118" s="185"/>
      <c r="E118" s="185"/>
      <c r="F118" s="185"/>
      <c r="G118" s="185"/>
      <c r="H118" s="185"/>
      <c r="I118" s="185"/>
      <c r="J118" s="185"/>
      <c r="K118" s="51">
        <v>83049</v>
      </c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>
        <v>42838</v>
      </c>
      <c r="AG118" s="51"/>
    </row>
    <row r="119" spans="1:33" s="42" customFormat="1" ht="21" customHeight="1" x14ac:dyDescent="0.25">
      <c r="A119" s="105" t="s">
        <v>871</v>
      </c>
      <c r="B119" s="109" t="s">
        <v>189</v>
      </c>
      <c r="C119" s="129">
        <v>143953.79999999999</v>
      </c>
      <c r="D119" s="185"/>
      <c r="E119" s="185"/>
      <c r="F119" s="185"/>
      <c r="G119" s="185"/>
      <c r="H119" s="185"/>
      <c r="I119" s="185"/>
      <c r="J119" s="185"/>
      <c r="K119" s="51">
        <v>101115.8</v>
      </c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>
        <v>42838</v>
      </c>
      <c r="AG119" s="51"/>
    </row>
    <row r="120" spans="1:33" s="42" customFormat="1" ht="21" customHeight="1" x14ac:dyDescent="0.25">
      <c r="A120" s="105" t="s">
        <v>872</v>
      </c>
      <c r="B120" s="109" t="s">
        <v>194</v>
      </c>
      <c r="C120" s="129">
        <v>442874.06</v>
      </c>
      <c r="D120" s="185"/>
      <c r="E120" s="185"/>
      <c r="F120" s="185"/>
      <c r="G120" s="185"/>
      <c r="H120" s="185"/>
      <c r="I120" s="185"/>
      <c r="J120" s="185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>
        <v>195.2</v>
      </c>
      <c r="W120" s="51">
        <v>442874.06</v>
      </c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</row>
    <row r="121" spans="1:33" s="42" customFormat="1" ht="21" customHeight="1" x14ac:dyDescent="0.25">
      <c r="A121" s="105" t="s">
        <v>873</v>
      </c>
      <c r="B121" s="109" t="s">
        <v>193</v>
      </c>
      <c r="C121" s="129">
        <v>127628.05</v>
      </c>
      <c r="D121" s="185"/>
      <c r="E121" s="185"/>
      <c r="F121" s="185"/>
      <c r="G121" s="185"/>
      <c r="H121" s="185"/>
      <c r="I121" s="185"/>
      <c r="J121" s="185"/>
      <c r="K121" s="51">
        <v>85186.44</v>
      </c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>
        <v>42441.61</v>
      </c>
      <c r="AG121" s="51"/>
    </row>
    <row r="122" spans="1:33" s="42" customFormat="1" ht="21" customHeight="1" x14ac:dyDescent="0.25">
      <c r="A122" s="105" t="s">
        <v>874</v>
      </c>
      <c r="B122" s="109" t="s">
        <v>192</v>
      </c>
      <c r="C122" s="129">
        <v>504000</v>
      </c>
      <c r="D122" s="185"/>
      <c r="E122" s="185"/>
      <c r="F122" s="185"/>
      <c r="G122" s="185"/>
      <c r="H122" s="185"/>
      <c r="I122" s="185"/>
      <c r="J122" s="185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>
        <v>210</v>
      </c>
      <c r="W122" s="51">
        <v>504000</v>
      </c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</row>
    <row r="123" spans="1:33" s="42" customFormat="1" ht="21" customHeight="1" x14ac:dyDescent="0.25">
      <c r="A123" s="105" t="s">
        <v>875</v>
      </c>
      <c r="B123" s="109" t="s">
        <v>191</v>
      </c>
      <c r="C123" s="129">
        <v>490383.22</v>
      </c>
      <c r="D123" s="185"/>
      <c r="E123" s="185"/>
      <c r="F123" s="185"/>
      <c r="G123" s="185"/>
      <c r="H123" s="185"/>
      <c r="I123" s="185"/>
      <c r="J123" s="185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>
        <v>204.6</v>
      </c>
      <c r="W123" s="51">
        <v>490383.22</v>
      </c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</row>
    <row r="124" spans="1:33" s="42" customFormat="1" ht="21" customHeight="1" x14ac:dyDescent="0.25">
      <c r="A124" s="105" t="s">
        <v>876</v>
      </c>
      <c r="B124" s="109" t="s">
        <v>190</v>
      </c>
      <c r="C124" s="129">
        <v>273044</v>
      </c>
      <c r="D124" s="185"/>
      <c r="E124" s="185"/>
      <c r="F124" s="185"/>
      <c r="G124" s="185"/>
      <c r="H124" s="185"/>
      <c r="I124" s="185"/>
      <c r="J124" s="185"/>
      <c r="K124" s="51">
        <v>230206</v>
      </c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>
        <v>42838</v>
      </c>
      <c r="AG124" s="51"/>
    </row>
    <row r="125" spans="1:33" s="42" customFormat="1" ht="21" customHeight="1" x14ac:dyDescent="0.25">
      <c r="A125" s="105" t="s">
        <v>877</v>
      </c>
      <c r="B125" s="109" t="s">
        <v>196</v>
      </c>
      <c r="C125" s="129">
        <v>920070.78</v>
      </c>
      <c r="D125" s="185"/>
      <c r="E125" s="185"/>
      <c r="F125" s="185"/>
      <c r="G125" s="185"/>
      <c r="H125" s="185"/>
      <c r="I125" s="185"/>
      <c r="J125" s="185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>
        <v>453</v>
      </c>
      <c r="W125" s="51">
        <v>920070.78</v>
      </c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</row>
    <row r="126" spans="1:33" s="42" customFormat="1" ht="21" customHeight="1" x14ac:dyDescent="0.25">
      <c r="A126" s="105" t="s">
        <v>878</v>
      </c>
      <c r="B126" s="109" t="s">
        <v>460</v>
      </c>
      <c r="C126" s="129">
        <v>460268.44</v>
      </c>
      <c r="D126" s="185"/>
      <c r="E126" s="185"/>
      <c r="F126" s="185"/>
      <c r="G126" s="185"/>
      <c r="H126" s="185"/>
      <c r="I126" s="185"/>
      <c r="J126" s="185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>
        <v>203.5</v>
      </c>
      <c r="W126" s="51">
        <v>460268.44</v>
      </c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</row>
    <row r="127" spans="1:33" s="42" customFormat="1" ht="21" customHeight="1" x14ac:dyDescent="0.25">
      <c r="A127" s="105" t="s">
        <v>879</v>
      </c>
      <c r="B127" s="109" t="s">
        <v>195</v>
      </c>
      <c r="C127" s="129">
        <v>79263</v>
      </c>
      <c r="D127" s="185"/>
      <c r="E127" s="185"/>
      <c r="F127" s="185"/>
      <c r="G127" s="185"/>
      <c r="H127" s="185"/>
      <c r="I127" s="185"/>
      <c r="J127" s="185"/>
      <c r="K127" s="51">
        <v>36425</v>
      </c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>
        <v>42838</v>
      </c>
      <c r="AG127" s="51"/>
    </row>
    <row r="128" spans="1:33" s="42" customFormat="1" ht="21" customHeight="1" x14ac:dyDescent="0.25">
      <c r="A128" s="105" t="s">
        <v>880</v>
      </c>
      <c r="B128" s="109" t="s">
        <v>1424</v>
      </c>
      <c r="C128" s="129">
        <v>168792.07</v>
      </c>
      <c r="D128" s="185"/>
      <c r="E128" s="185"/>
      <c r="F128" s="185"/>
      <c r="G128" s="185"/>
      <c r="H128" s="185"/>
      <c r="I128" s="185"/>
      <c r="J128" s="185"/>
      <c r="K128" s="51">
        <v>126350.46</v>
      </c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>
        <v>42441.61</v>
      </c>
      <c r="AG128" s="51"/>
    </row>
    <row r="129" spans="1:33" s="42" customFormat="1" ht="21" customHeight="1" x14ac:dyDescent="0.25">
      <c r="A129" s="105"/>
      <c r="B129" s="102" t="s">
        <v>78</v>
      </c>
      <c r="C129" s="52">
        <f>SUM(C130:C138)</f>
        <v>11435802.200000001</v>
      </c>
      <c r="D129" s="189"/>
      <c r="E129" s="189"/>
      <c r="F129" s="189"/>
      <c r="G129" s="189"/>
      <c r="H129" s="189"/>
      <c r="I129" s="189"/>
      <c r="J129" s="189"/>
      <c r="K129" s="52">
        <f>SUM(K130:K138)</f>
        <v>12390</v>
      </c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>
        <f>SUM(V130:V138)</f>
        <v>4791</v>
      </c>
      <c r="W129" s="52">
        <f>SUM(W130:W138)</f>
        <v>11406286.200000001</v>
      </c>
      <c r="X129" s="52"/>
      <c r="Y129" s="52"/>
      <c r="Z129" s="52"/>
      <c r="AA129" s="52"/>
      <c r="AB129" s="52"/>
      <c r="AC129" s="52"/>
      <c r="AD129" s="52"/>
      <c r="AE129" s="52"/>
      <c r="AF129" s="52">
        <f>SUM(AF130:AF138)</f>
        <v>17126</v>
      </c>
      <c r="AG129" s="52"/>
    </row>
    <row r="130" spans="1:33" s="42" customFormat="1" ht="21" customHeight="1" x14ac:dyDescent="0.25">
      <c r="A130" s="105" t="s">
        <v>881</v>
      </c>
      <c r="B130" s="49" t="s">
        <v>126</v>
      </c>
      <c r="C130" s="51">
        <f t="shared" ref="C130:C137" si="2">W130</f>
        <v>555619.31000000006</v>
      </c>
      <c r="D130" s="185"/>
      <c r="E130" s="185"/>
      <c r="F130" s="185"/>
      <c r="G130" s="185"/>
      <c r="H130" s="185"/>
      <c r="I130" s="185"/>
      <c r="J130" s="185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>
        <v>232</v>
      </c>
      <c r="W130" s="51">
        <v>555619.31000000006</v>
      </c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</row>
    <row r="131" spans="1:33" s="42" customFormat="1" ht="21" customHeight="1" x14ac:dyDescent="0.25">
      <c r="A131" s="105" t="s">
        <v>882</v>
      </c>
      <c r="B131" s="49" t="s">
        <v>127</v>
      </c>
      <c r="C131" s="51">
        <f t="shared" si="2"/>
        <v>589649.30000000005</v>
      </c>
      <c r="D131" s="185"/>
      <c r="E131" s="185"/>
      <c r="F131" s="185"/>
      <c r="G131" s="185"/>
      <c r="H131" s="185"/>
      <c r="I131" s="185"/>
      <c r="J131" s="185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>
        <v>259</v>
      </c>
      <c r="W131" s="51">
        <v>589649.30000000005</v>
      </c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</row>
    <row r="132" spans="1:33" s="42" customFormat="1" ht="21" customHeight="1" x14ac:dyDescent="0.25">
      <c r="A132" s="105" t="s">
        <v>883</v>
      </c>
      <c r="B132" s="49" t="s">
        <v>128</v>
      </c>
      <c r="C132" s="51">
        <f t="shared" si="2"/>
        <v>621045.15</v>
      </c>
      <c r="D132" s="185"/>
      <c r="E132" s="185"/>
      <c r="F132" s="185"/>
      <c r="G132" s="185"/>
      <c r="H132" s="185"/>
      <c r="I132" s="185"/>
      <c r="J132" s="185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>
        <v>259</v>
      </c>
      <c r="W132" s="51">
        <v>621045.15</v>
      </c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</row>
    <row r="133" spans="1:33" s="42" customFormat="1" ht="21" customHeight="1" x14ac:dyDescent="0.25">
      <c r="A133" s="105" t="s">
        <v>884</v>
      </c>
      <c r="B133" s="49" t="s">
        <v>129</v>
      </c>
      <c r="C133" s="51">
        <f t="shared" si="2"/>
        <v>589649.30000000005</v>
      </c>
      <c r="D133" s="185"/>
      <c r="E133" s="185"/>
      <c r="F133" s="185"/>
      <c r="G133" s="185"/>
      <c r="H133" s="185"/>
      <c r="I133" s="185"/>
      <c r="J133" s="185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>
        <v>259</v>
      </c>
      <c r="W133" s="51">
        <v>589649.30000000005</v>
      </c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</row>
    <row r="134" spans="1:33" s="42" customFormat="1" ht="21" customHeight="1" x14ac:dyDescent="0.25">
      <c r="A134" s="105" t="s">
        <v>885</v>
      </c>
      <c r="B134" s="49" t="s">
        <v>130</v>
      </c>
      <c r="C134" s="51">
        <f t="shared" si="2"/>
        <v>2983228.8</v>
      </c>
      <c r="D134" s="185"/>
      <c r="E134" s="185"/>
      <c r="F134" s="185"/>
      <c r="G134" s="185"/>
      <c r="H134" s="185"/>
      <c r="I134" s="185"/>
      <c r="J134" s="185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>
        <v>1245</v>
      </c>
      <c r="W134" s="51">
        <v>2983228.8</v>
      </c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</row>
    <row r="135" spans="1:33" s="42" customFormat="1" ht="21" customHeight="1" x14ac:dyDescent="0.25">
      <c r="A135" s="105" t="s">
        <v>886</v>
      </c>
      <c r="B135" s="49" t="s">
        <v>131</v>
      </c>
      <c r="C135" s="51">
        <f t="shared" si="2"/>
        <v>2983263.02</v>
      </c>
      <c r="D135" s="185"/>
      <c r="E135" s="185"/>
      <c r="F135" s="185"/>
      <c r="G135" s="185"/>
      <c r="H135" s="185"/>
      <c r="I135" s="185"/>
      <c r="J135" s="185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>
        <v>1245</v>
      </c>
      <c r="W135" s="51">
        <v>2983263.02</v>
      </c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</row>
    <row r="136" spans="1:33" s="42" customFormat="1" ht="21" customHeight="1" x14ac:dyDescent="0.25">
      <c r="A136" s="105" t="s">
        <v>887</v>
      </c>
      <c r="B136" s="49" t="s">
        <v>132</v>
      </c>
      <c r="C136" s="51">
        <f t="shared" si="2"/>
        <v>1541915.66</v>
      </c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1">
        <v>646</v>
      </c>
      <c r="W136" s="51">
        <v>1541915.66</v>
      </c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spans="1:33" s="42" customFormat="1" ht="21" customHeight="1" x14ac:dyDescent="0.25">
      <c r="A137" s="105" t="s">
        <v>888</v>
      </c>
      <c r="B137" s="49" t="s">
        <v>133</v>
      </c>
      <c r="C137" s="51">
        <f t="shared" si="2"/>
        <v>1541915.66</v>
      </c>
      <c r="D137" s="185"/>
      <c r="E137" s="185"/>
      <c r="F137" s="185"/>
      <c r="G137" s="185"/>
      <c r="H137" s="185"/>
      <c r="I137" s="185"/>
      <c r="J137" s="185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>
        <v>646</v>
      </c>
      <c r="W137" s="51">
        <v>1541915.66</v>
      </c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</row>
    <row r="138" spans="1:33" s="42" customFormat="1" ht="21" customHeight="1" x14ac:dyDescent="0.25">
      <c r="A138" s="105" t="s">
        <v>889</v>
      </c>
      <c r="B138" s="49" t="s">
        <v>134</v>
      </c>
      <c r="C138" s="51">
        <v>29516</v>
      </c>
      <c r="D138" s="185"/>
      <c r="E138" s="185"/>
      <c r="F138" s="185"/>
      <c r="G138" s="185"/>
      <c r="H138" s="185"/>
      <c r="I138" s="185"/>
      <c r="J138" s="185"/>
      <c r="K138" s="51">
        <v>12390</v>
      </c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>
        <v>17126</v>
      </c>
      <c r="AG138" s="51"/>
    </row>
    <row r="139" spans="1:33" s="42" customFormat="1" ht="21" customHeight="1" x14ac:dyDescent="0.25">
      <c r="A139" s="105"/>
      <c r="B139" s="132" t="s">
        <v>107</v>
      </c>
      <c r="C139" s="52">
        <f>SUM(C140:C143)</f>
        <v>1050740</v>
      </c>
      <c r="D139" s="189"/>
      <c r="E139" s="189"/>
      <c r="F139" s="189"/>
      <c r="G139" s="189"/>
      <c r="H139" s="189"/>
      <c r="I139" s="189"/>
      <c r="J139" s="189"/>
      <c r="K139" s="52">
        <f>SUM(K140:K143)</f>
        <v>262788</v>
      </c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>
        <f>SUM(V140:V143)</f>
        <v>320</v>
      </c>
      <c r="W139" s="52">
        <f>SUM(W140:W143)</f>
        <v>480000</v>
      </c>
      <c r="X139" s="52"/>
      <c r="Y139" s="52"/>
      <c r="Z139" s="52">
        <f>SUM(Z140:Z143)</f>
        <v>302</v>
      </c>
      <c r="AA139" s="52">
        <f>SUM(AA140:AA143)</f>
        <v>290826</v>
      </c>
      <c r="AB139" s="52"/>
      <c r="AC139" s="52"/>
      <c r="AD139" s="52"/>
      <c r="AE139" s="52"/>
      <c r="AF139" s="52">
        <f>SUM(AF140:AF143)</f>
        <v>17126</v>
      </c>
      <c r="AG139" s="52"/>
    </row>
    <row r="140" spans="1:33" s="42" customFormat="1" ht="21" customHeight="1" x14ac:dyDescent="0.25">
      <c r="A140" s="105" t="s">
        <v>890</v>
      </c>
      <c r="B140" s="113" t="s">
        <v>184</v>
      </c>
      <c r="C140" s="51">
        <v>480000</v>
      </c>
      <c r="D140" s="185"/>
      <c r="E140" s="185"/>
      <c r="F140" s="185"/>
      <c r="G140" s="185"/>
      <c r="H140" s="185"/>
      <c r="I140" s="185"/>
      <c r="J140" s="185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>
        <v>320</v>
      </c>
      <c r="W140" s="51">
        <v>480000</v>
      </c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</row>
    <row r="141" spans="1:33" s="42" customFormat="1" ht="21" customHeight="1" x14ac:dyDescent="0.25">
      <c r="A141" s="105" t="s">
        <v>891</v>
      </c>
      <c r="B141" s="113" t="s">
        <v>347</v>
      </c>
      <c r="C141" s="51">
        <v>114476</v>
      </c>
      <c r="D141" s="185"/>
      <c r="E141" s="185"/>
      <c r="F141" s="185"/>
      <c r="G141" s="185"/>
      <c r="H141" s="185"/>
      <c r="I141" s="185"/>
      <c r="J141" s="185"/>
      <c r="K141" s="51">
        <v>97350</v>
      </c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>
        <v>17126</v>
      </c>
      <c r="AG141" s="51"/>
    </row>
    <row r="142" spans="1:33" s="42" customFormat="1" ht="21" customHeight="1" x14ac:dyDescent="0.25">
      <c r="A142" s="105" t="s">
        <v>892</v>
      </c>
      <c r="B142" s="113" t="s">
        <v>185</v>
      </c>
      <c r="C142" s="51">
        <v>165438</v>
      </c>
      <c r="D142" s="185"/>
      <c r="E142" s="185"/>
      <c r="F142" s="185"/>
      <c r="G142" s="185"/>
      <c r="H142" s="185"/>
      <c r="I142" s="185"/>
      <c r="J142" s="185"/>
      <c r="K142" s="51">
        <v>165438</v>
      </c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</row>
    <row r="143" spans="1:33" s="42" customFormat="1" ht="21" customHeight="1" x14ac:dyDescent="0.25">
      <c r="A143" s="105" t="s">
        <v>893</v>
      </c>
      <c r="B143" s="109" t="s">
        <v>183</v>
      </c>
      <c r="C143" s="51">
        <v>290826</v>
      </c>
      <c r="D143" s="185"/>
      <c r="E143" s="185"/>
      <c r="F143" s="185"/>
      <c r="G143" s="185"/>
      <c r="H143" s="185"/>
      <c r="I143" s="185"/>
      <c r="J143" s="185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>
        <v>302</v>
      </c>
      <c r="AA143" s="51">
        <v>290826</v>
      </c>
      <c r="AB143" s="51"/>
      <c r="AC143" s="51"/>
      <c r="AD143" s="51"/>
      <c r="AE143" s="51"/>
      <c r="AF143" s="51"/>
      <c r="AG143" s="51"/>
    </row>
    <row r="144" spans="1:33" s="42" customFormat="1" ht="21" customHeight="1" x14ac:dyDescent="0.25">
      <c r="A144" s="105"/>
      <c r="B144" s="119" t="s">
        <v>101</v>
      </c>
      <c r="C144" s="52">
        <f>SUM(C145:C152)</f>
        <v>2126406</v>
      </c>
      <c r="D144" s="189"/>
      <c r="E144" s="189"/>
      <c r="F144" s="189"/>
      <c r="G144" s="189"/>
      <c r="H144" s="189"/>
      <c r="I144" s="189"/>
      <c r="J144" s="189"/>
      <c r="K144" s="52">
        <f>SUM(K145:K152)</f>
        <v>320540</v>
      </c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>
        <f>SUM(V145:V152)</f>
        <v>627.5</v>
      </c>
      <c r="W144" s="52">
        <f>SUM(W145:W152)</f>
        <v>1506000</v>
      </c>
      <c r="X144" s="52"/>
      <c r="Y144" s="52"/>
      <c r="Z144" s="52"/>
      <c r="AA144" s="52"/>
      <c r="AB144" s="52"/>
      <c r="AC144" s="52"/>
      <c r="AD144" s="52"/>
      <c r="AE144" s="52"/>
      <c r="AF144" s="52">
        <f>SUM(AF145:AF152)</f>
        <v>299866</v>
      </c>
      <c r="AG144" s="52"/>
    </row>
    <row r="145" spans="1:33" s="42" customFormat="1" ht="21" customHeight="1" x14ac:dyDescent="0.25">
      <c r="A145" s="105" t="s">
        <v>894</v>
      </c>
      <c r="B145" s="113" t="s">
        <v>160</v>
      </c>
      <c r="C145" s="51">
        <v>86548</v>
      </c>
      <c r="D145" s="185"/>
      <c r="E145" s="185"/>
      <c r="F145" s="185"/>
      <c r="G145" s="185"/>
      <c r="H145" s="185"/>
      <c r="I145" s="185"/>
      <c r="J145" s="185"/>
      <c r="K145" s="51">
        <v>43710</v>
      </c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>
        <v>42838</v>
      </c>
      <c r="AG145" s="51"/>
    </row>
    <row r="146" spans="1:33" s="42" customFormat="1" ht="21" customHeight="1" x14ac:dyDescent="0.25">
      <c r="A146" s="105" t="s">
        <v>895</v>
      </c>
      <c r="B146" s="113" t="s">
        <v>161</v>
      </c>
      <c r="C146" s="51">
        <v>1506000</v>
      </c>
      <c r="D146" s="185"/>
      <c r="E146" s="185"/>
      <c r="F146" s="185"/>
      <c r="G146" s="185"/>
      <c r="H146" s="185"/>
      <c r="I146" s="185"/>
      <c r="J146" s="185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>
        <v>627.5</v>
      </c>
      <c r="W146" s="51">
        <v>1506000</v>
      </c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</row>
    <row r="147" spans="1:33" s="42" customFormat="1" ht="21" customHeight="1" x14ac:dyDescent="0.25">
      <c r="A147" s="105" t="s">
        <v>896</v>
      </c>
      <c r="B147" s="109" t="s">
        <v>162</v>
      </c>
      <c r="C147" s="51">
        <v>124430</v>
      </c>
      <c r="D147" s="185"/>
      <c r="E147" s="185"/>
      <c r="F147" s="185"/>
      <c r="G147" s="185"/>
      <c r="H147" s="185"/>
      <c r="I147" s="185"/>
      <c r="J147" s="185"/>
      <c r="K147" s="51">
        <v>81592</v>
      </c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>
        <v>42838</v>
      </c>
      <c r="AG147" s="51"/>
    </row>
    <row r="148" spans="1:33" s="42" customFormat="1" ht="21" customHeight="1" x14ac:dyDescent="0.25">
      <c r="A148" s="105" t="s">
        <v>897</v>
      </c>
      <c r="B148" s="109" t="s">
        <v>163</v>
      </c>
      <c r="C148" s="51">
        <v>83634</v>
      </c>
      <c r="D148" s="185"/>
      <c r="E148" s="185"/>
      <c r="F148" s="185"/>
      <c r="G148" s="185"/>
      <c r="H148" s="185"/>
      <c r="I148" s="185"/>
      <c r="J148" s="185"/>
      <c r="K148" s="51">
        <v>40796</v>
      </c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>
        <v>42838</v>
      </c>
      <c r="AG148" s="51"/>
    </row>
    <row r="149" spans="1:33" s="42" customFormat="1" ht="21" customHeight="1" x14ac:dyDescent="0.25">
      <c r="A149" s="105" t="s">
        <v>898</v>
      </c>
      <c r="B149" s="109" t="s">
        <v>164</v>
      </c>
      <c r="C149" s="51">
        <v>66150</v>
      </c>
      <c r="D149" s="185"/>
      <c r="E149" s="185"/>
      <c r="F149" s="185"/>
      <c r="G149" s="185"/>
      <c r="H149" s="185"/>
      <c r="I149" s="185"/>
      <c r="J149" s="185"/>
      <c r="K149" s="51">
        <v>23312</v>
      </c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>
        <v>42838</v>
      </c>
      <c r="AG149" s="51"/>
    </row>
    <row r="150" spans="1:33" s="42" customFormat="1" ht="21" customHeight="1" x14ac:dyDescent="0.25">
      <c r="A150" s="105" t="s">
        <v>899</v>
      </c>
      <c r="B150" s="109" t="s">
        <v>165</v>
      </c>
      <c r="C150" s="51">
        <v>80720</v>
      </c>
      <c r="D150" s="185"/>
      <c r="E150" s="185"/>
      <c r="F150" s="185"/>
      <c r="G150" s="185"/>
      <c r="H150" s="185"/>
      <c r="I150" s="185"/>
      <c r="J150" s="185"/>
      <c r="K150" s="51">
        <v>37882</v>
      </c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>
        <v>42838</v>
      </c>
      <c r="AG150" s="51"/>
    </row>
    <row r="151" spans="1:33" s="42" customFormat="1" ht="21" customHeight="1" x14ac:dyDescent="0.25">
      <c r="A151" s="105" t="s">
        <v>900</v>
      </c>
      <c r="B151" s="109" t="s">
        <v>166</v>
      </c>
      <c r="C151" s="51">
        <v>89462</v>
      </c>
      <c r="D151" s="185"/>
      <c r="E151" s="185"/>
      <c r="F151" s="185"/>
      <c r="G151" s="185"/>
      <c r="H151" s="185"/>
      <c r="I151" s="185"/>
      <c r="J151" s="185"/>
      <c r="K151" s="51">
        <v>46624</v>
      </c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>
        <v>42838</v>
      </c>
      <c r="AG151" s="51"/>
    </row>
    <row r="152" spans="1:33" s="42" customFormat="1" ht="21" customHeight="1" x14ac:dyDescent="0.25">
      <c r="A152" s="105" t="s">
        <v>901</v>
      </c>
      <c r="B152" s="109" t="s">
        <v>167</v>
      </c>
      <c r="C152" s="51">
        <v>89462</v>
      </c>
      <c r="D152" s="185"/>
      <c r="E152" s="185"/>
      <c r="F152" s="185"/>
      <c r="G152" s="185"/>
      <c r="H152" s="185"/>
      <c r="I152" s="185"/>
      <c r="J152" s="185"/>
      <c r="K152" s="51">
        <v>46624</v>
      </c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>
        <v>42838</v>
      </c>
      <c r="AG152" s="51"/>
    </row>
    <row r="153" spans="1:33" s="42" customFormat="1" ht="21" customHeight="1" x14ac:dyDescent="0.25">
      <c r="A153" s="105"/>
      <c r="B153" s="132" t="s">
        <v>75</v>
      </c>
      <c r="C153" s="52">
        <f>SUM(C154:C197)</f>
        <v>43007873.279999994</v>
      </c>
      <c r="D153" s="189"/>
      <c r="E153" s="189"/>
      <c r="F153" s="189"/>
      <c r="G153" s="189"/>
      <c r="H153" s="189"/>
      <c r="I153" s="189"/>
      <c r="J153" s="189"/>
      <c r="K153" s="52">
        <f>AK146+SUM(K154:K197)</f>
        <v>3975916.3299999996</v>
      </c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>
        <f>SUM(V154:V197)</f>
        <v>18556.700000000004</v>
      </c>
      <c r="W153" s="52">
        <f>SUM(W154:W197)</f>
        <v>37306300.199999996</v>
      </c>
      <c r="X153" s="52"/>
      <c r="Y153" s="52"/>
      <c r="Z153" s="52">
        <f>SUM(Z154:Z197)</f>
        <v>940</v>
      </c>
      <c r="AA153" s="52">
        <f>SUM(AA154:AA197)</f>
        <v>548811.57999999996</v>
      </c>
      <c r="AB153" s="52">
        <f>SUM(AB154:AB197)</f>
        <v>34.6</v>
      </c>
      <c r="AC153" s="52">
        <f>SUM(AC154:AC197)</f>
        <v>295268.28000000003</v>
      </c>
      <c r="AD153" s="52"/>
      <c r="AE153" s="52"/>
      <c r="AF153" s="52">
        <f>SUM(AF154:AF197)</f>
        <v>881576.89</v>
      </c>
      <c r="AG153" s="52"/>
    </row>
    <row r="154" spans="1:33" s="42" customFormat="1" ht="21" customHeight="1" x14ac:dyDescent="0.25">
      <c r="A154" s="105" t="s">
        <v>902</v>
      </c>
      <c r="B154" s="109" t="s">
        <v>221</v>
      </c>
      <c r="C154" s="111">
        <v>449842.5</v>
      </c>
      <c r="D154" s="185"/>
      <c r="E154" s="185"/>
      <c r="F154" s="185"/>
      <c r="G154" s="185"/>
      <c r="H154" s="185"/>
      <c r="I154" s="185"/>
      <c r="J154" s="185"/>
      <c r="K154" s="51">
        <v>449842.5</v>
      </c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</row>
    <row r="155" spans="1:33" s="42" customFormat="1" ht="21" customHeight="1" x14ac:dyDescent="0.25">
      <c r="A155" s="105" t="s">
        <v>903</v>
      </c>
      <c r="B155" s="109" t="s">
        <v>222</v>
      </c>
      <c r="C155" s="111">
        <v>859054.16</v>
      </c>
      <c r="D155" s="52"/>
      <c r="E155" s="52"/>
      <c r="F155" s="52"/>
      <c r="G155" s="52"/>
      <c r="H155" s="52"/>
      <c r="I155" s="52"/>
      <c r="J155" s="52"/>
      <c r="K155" s="52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>
        <v>597.1</v>
      </c>
      <c r="W155" s="51">
        <v>859054.16</v>
      </c>
      <c r="X155" s="51"/>
      <c r="Y155" s="51"/>
      <c r="Z155" s="52"/>
      <c r="AA155" s="52"/>
      <c r="AB155" s="52"/>
      <c r="AC155" s="52"/>
      <c r="AD155" s="51"/>
      <c r="AE155" s="51"/>
      <c r="AF155" s="52"/>
      <c r="AG155" s="51"/>
    </row>
    <row r="156" spans="1:33" s="42" customFormat="1" ht="21" customHeight="1" x14ac:dyDescent="0.25">
      <c r="A156" s="105" t="s">
        <v>904</v>
      </c>
      <c r="B156" s="109" t="s">
        <v>223</v>
      </c>
      <c r="C156" s="111">
        <v>851696.86</v>
      </c>
      <c r="D156" s="185"/>
      <c r="E156" s="185"/>
      <c r="F156" s="185"/>
      <c r="G156" s="185"/>
      <c r="H156" s="185"/>
      <c r="I156" s="185"/>
      <c r="J156" s="185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>
        <v>592.1</v>
      </c>
      <c r="W156" s="51">
        <v>851696.86</v>
      </c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</row>
    <row r="157" spans="1:33" s="42" customFormat="1" ht="21" customHeight="1" x14ac:dyDescent="0.25">
      <c r="A157" s="105" t="s">
        <v>905</v>
      </c>
      <c r="B157" s="109" t="s">
        <v>224</v>
      </c>
      <c r="C157" s="111">
        <v>711691.31</v>
      </c>
      <c r="D157" s="185"/>
      <c r="E157" s="185"/>
      <c r="F157" s="185"/>
      <c r="G157" s="185"/>
      <c r="H157" s="185"/>
      <c r="I157" s="185"/>
      <c r="J157" s="185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111">
        <v>348</v>
      </c>
      <c r="W157" s="111">
        <v>711691.31</v>
      </c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</row>
    <row r="158" spans="1:33" s="42" customFormat="1" ht="21" customHeight="1" x14ac:dyDescent="0.25">
      <c r="A158" s="105" t="s">
        <v>906</v>
      </c>
      <c r="B158" s="109" t="s">
        <v>225</v>
      </c>
      <c r="C158" s="111">
        <v>1310858.3799999999</v>
      </c>
      <c r="D158" s="185"/>
      <c r="E158" s="185"/>
      <c r="F158" s="185"/>
      <c r="G158" s="185"/>
      <c r="H158" s="185"/>
      <c r="I158" s="185"/>
      <c r="J158" s="185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>
        <v>932.2</v>
      </c>
      <c r="W158" s="111">
        <v>1310858.3799999999</v>
      </c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</row>
    <row r="159" spans="1:33" s="42" customFormat="1" ht="21" customHeight="1" x14ac:dyDescent="0.25">
      <c r="A159" s="105" t="s">
        <v>907</v>
      </c>
      <c r="B159" s="109" t="s">
        <v>226</v>
      </c>
      <c r="C159" s="111">
        <v>787601.31</v>
      </c>
      <c r="D159" s="185"/>
      <c r="E159" s="185"/>
      <c r="F159" s="185"/>
      <c r="G159" s="185"/>
      <c r="H159" s="185"/>
      <c r="I159" s="185"/>
      <c r="J159" s="185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>
        <v>533</v>
      </c>
      <c r="W159" s="111">
        <v>787601.31</v>
      </c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</row>
    <row r="160" spans="1:33" s="42" customFormat="1" ht="21" customHeight="1" x14ac:dyDescent="0.25">
      <c r="A160" s="105" t="s">
        <v>908</v>
      </c>
      <c r="B160" s="109" t="s">
        <v>227</v>
      </c>
      <c r="C160" s="111">
        <v>295268.28000000003</v>
      </c>
      <c r="D160" s="185"/>
      <c r="E160" s="185"/>
      <c r="F160" s="185"/>
      <c r="G160" s="185"/>
      <c r="H160" s="185"/>
      <c r="I160" s="185"/>
      <c r="J160" s="185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>
        <v>34.6</v>
      </c>
      <c r="AC160" s="111">
        <v>295268.28000000003</v>
      </c>
      <c r="AD160" s="111"/>
      <c r="AE160" s="111"/>
      <c r="AF160" s="111"/>
      <c r="AG160" s="111"/>
    </row>
    <row r="161" spans="1:33" s="42" customFormat="1" ht="21" customHeight="1" x14ac:dyDescent="0.25">
      <c r="A161" s="105" t="s">
        <v>909</v>
      </c>
      <c r="B161" s="109" t="s">
        <v>229</v>
      </c>
      <c r="C161" s="111">
        <v>630567.99</v>
      </c>
      <c r="D161" s="185"/>
      <c r="E161" s="185"/>
      <c r="F161" s="185"/>
      <c r="G161" s="185"/>
      <c r="H161" s="185"/>
      <c r="I161" s="185"/>
      <c r="J161" s="185"/>
      <c r="K161" s="111">
        <v>433962.16</v>
      </c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>
        <v>196605.83</v>
      </c>
      <c r="AG161" s="111"/>
    </row>
    <row r="162" spans="1:33" s="42" customFormat="1" ht="21" customHeight="1" x14ac:dyDescent="0.25">
      <c r="A162" s="105" t="s">
        <v>910</v>
      </c>
      <c r="B162" s="109" t="s">
        <v>228</v>
      </c>
      <c r="C162" s="111">
        <v>728941.91</v>
      </c>
      <c r="D162" s="185"/>
      <c r="E162" s="185"/>
      <c r="F162" s="185"/>
      <c r="G162" s="185"/>
      <c r="H162" s="185"/>
      <c r="I162" s="185"/>
      <c r="J162" s="185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>
        <v>312</v>
      </c>
      <c r="W162" s="111">
        <v>728941.91</v>
      </c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</row>
    <row r="163" spans="1:33" s="42" customFormat="1" ht="21" customHeight="1" x14ac:dyDescent="0.25">
      <c r="A163" s="105" t="s">
        <v>911</v>
      </c>
      <c r="B163" s="109" t="s">
        <v>230</v>
      </c>
      <c r="C163" s="111">
        <v>1046847.62</v>
      </c>
      <c r="D163" s="185"/>
      <c r="E163" s="185"/>
      <c r="F163" s="185"/>
      <c r="G163" s="185"/>
      <c r="H163" s="185"/>
      <c r="I163" s="185"/>
      <c r="J163" s="185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>
        <v>463.8</v>
      </c>
      <c r="W163" s="111">
        <v>1046847.62</v>
      </c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</row>
    <row r="164" spans="1:33" s="42" customFormat="1" ht="21" customHeight="1" x14ac:dyDescent="0.25">
      <c r="A164" s="105" t="s">
        <v>912</v>
      </c>
      <c r="B164" s="109" t="s">
        <v>232</v>
      </c>
      <c r="C164" s="111">
        <v>1094400</v>
      </c>
      <c r="D164" s="185"/>
      <c r="E164" s="185"/>
      <c r="F164" s="185"/>
      <c r="G164" s="185"/>
      <c r="H164" s="185"/>
      <c r="I164" s="185"/>
      <c r="J164" s="185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>
        <v>463.2</v>
      </c>
      <c r="W164" s="111">
        <v>1094400</v>
      </c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</row>
    <row r="165" spans="1:33" s="42" customFormat="1" ht="21" customHeight="1" x14ac:dyDescent="0.25">
      <c r="A165" s="105" t="s">
        <v>913</v>
      </c>
      <c r="B165" s="109" t="s">
        <v>231</v>
      </c>
      <c r="C165" s="111">
        <v>650879.43000000005</v>
      </c>
      <c r="D165" s="185"/>
      <c r="E165" s="185"/>
      <c r="F165" s="185"/>
      <c r="G165" s="185"/>
      <c r="H165" s="185"/>
      <c r="I165" s="185"/>
      <c r="J165" s="185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>
        <v>305.3</v>
      </c>
      <c r="W165" s="111">
        <v>650879.43000000005</v>
      </c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</row>
    <row r="166" spans="1:33" s="42" customFormat="1" ht="21" customHeight="1" x14ac:dyDescent="0.25">
      <c r="A166" s="105" t="s">
        <v>914</v>
      </c>
      <c r="B166" s="109" t="s">
        <v>233</v>
      </c>
      <c r="C166" s="111">
        <v>562603.93999999994</v>
      </c>
      <c r="D166" s="52"/>
      <c r="E166" s="52"/>
      <c r="F166" s="52"/>
      <c r="G166" s="52"/>
      <c r="H166" s="52"/>
      <c r="I166" s="52"/>
      <c r="J166" s="52"/>
      <c r="K166" s="107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>
        <v>410.5</v>
      </c>
      <c r="W166" s="111">
        <v>562603.93999999994</v>
      </c>
      <c r="X166" s="111"/>
      <c r="Y166" s="111"/>
      <c r="Z166" s="111"/>
      <c r="AA166" s="111"/>
      <c r="AB166" s="111"/>
      <c r="AC166" s="111"/>
      <c r="AD166" s="111"/>
      <c r="AE166" s="111"/>
      <c r="AF166" s="107"/>
      <c r="AG166" s="111"/>
    </row>
    <row r="167" spans="1:33" s="42" customFormat="1" ht="21" customHeight="1" x14ac:dyDescent="0.25">
      <c r="A167" s="105" t="s">
        <v>915</v>
      </c>
      <c r="B167" s="109" t="s">
        <v>234</v>
      </c>
      <c r="C167" s="111">
        <v>1076604.8600000001</v>
      </c>
      <c r="D167" s="185"/>
      <c r="E167" s="185"/>
      <c r="F167" s="185"/>
      <c r="G167" s="185"/>
      <c r="H167" s="185"/>
      <c r="I167" s="185"/>
      <c r="J167" s="185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>
        <v>477</v>
      </c>
      <c r="W167" s="111">
        <v>1076604.8600000001</v>
      </c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</row>
    <row r="168" spans="1:33" s="42" customFormat="1" ht="21" customHeight="1" x14ac:dyDescent="0.25">
      <c r="A168" s="105" t="s">
        <v>916</v>
      </c>
      <c r="B168" s="109" t="s">
        <v>235</v>
      </c>
      <c r="C168" s="111">
        <v>1065746.5</v>
      </c>
      <c r="D168" s="185"/>
      <c r="E168" s="185"/>
      <c r="F168" s="185"/>
      <c r="G168" s="185"/>
      <c r="H168" s="185"/>
      <c r="I168" s="185"/>
      <c r="J168" s="185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>
        <v>468.7</v>
      </c>
      <c r="W168" s="111">
        <v>1065746.5</v>
      </c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</row>
    <row r="169" spans="1:33" s="42" customFormat="1" ht="21" customHeight="1" x14ac:dyDescent="0.25">
      <c r="A169" s="105" t="s">
        <v>917</v>
      </c>
      <c r="B169" s="109" t="s">
        <v>236</v>
      </c>
      <c r="C169" s="111">
        <v>1040407.18</v>
      </c>
      <c r="D169" s="185"/>
      <c r="E169" s="185"/>
      <c r="F169" s="185"/>
      <c r="G169" s="185"/>
      <c r="H169" s="185"/>
      <c r="I169" s="185"/>
      <c r="J169" s="185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>
        <v>468.7</v>
      </c>
      <c r="W169" s="111">
        <v>1040407.18</v>
      </c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</row>
    <row r="170" spans="1:33" s="42" customFormat="1" ht="21" customHeight="1" x14ac:dyDescent="0.25">
      <c r="A170" s="105" t="s">
        <v>918</v>
      </c>
      <c r="B170" s="109" t="s">
        <v>237</v>
      </c>
      <c r="C170" s="111">
        <v>953733.58</v>
      </c>
      <c r="D170" s="185"/>
      <c r="E170" s="185"/>
      <c r="F170" s="185"/>
      <c r="G170" s="185"/>
      <c r="H170" s="185"/>
      <c r="I170" s="185"/>
      <c r="J170" s="185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>
        <v>497.3</v>
      </c>
      <c r="W170" s="111">
        <v>953733.58</v>
      </c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</row>
    <row r="171" spans="1:33" s="42" customFormat="1" ht="21" customHeight="1" x14ac:dyDescent="0.25">
      <c r="A171" s="105" t="s">
        <v>919</v>
      </c>
      <c r="B171" s="109" t="s">
        <v>238</v>
      </c>
      <c r="C171" s="111">
        <v>1152606.3</v>
      </c>
      <c r="D171" s="185"/>
      <c r="E171" s="185"/>
      <c r="F171" s="185"/>
      <c r="G171" s="185"/>
      <c r="H171" s="185"/>
      <c r="I171" s="185"/>
      <c r="J171" s="185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>
        <v>493.3</v>
      </c>
      <c r="W171" s="111">
        <v>1152606.3</v>
      </c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</row>
    <row r="172" spans="1:33" s="42" customFormat="1" ht="21" customHeight="1" x14ac:dyDescent="0.25">
      <c r="A172" s="105" t="s">
        <v>920</v>
      </c>
      <c r="B172" s="109" t="s">
        <v>239</v>
      </c>
      <c r="C172" s="111">
        <v>1335860.3</v>
      </c>
      <c r="D172" s="185"/>
      <c r="E172" s="185"/>
      <c r="F172" s="185"/>
      <c r="G172" s="185"/>
      <c r="H172" s="185"/>
      <c r="I172" s="185"/>
      <c r="J172" s="185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>
        <v>1127</v>
      </c>
      <c r="W172" s="111">
        <v>1335860.3</v>
      </c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</row>
    <row r="173" spans="1:33" s="72" customFormat="1" ht="21" customHeight="1" x14ac:dyDescent="0.25">
      <c r="A173" s="105" t="s">
        <v>921</v>
      </c>
      <c r="B173" s="109" t="s">
        <v>240</v>
      </c>
      <c r="C173" s="111">
        <v>1035163.26</v>
      </c>
      <c r="D173" s="190"/>
      <c r="E173" s="190"/>
      <c r="F173" s="190"/>
      <c r="G173" s="190"/>
      <c r="H173" s="190"/>
      <c r="I173" s="190"/>
      <c r="J173" s="190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>
        <v>600</v>
      </c>
      <c r="W173" s="111">
        <v>1035163.26</v>
      </c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</row>
    <row r="174" spans="1:33" s="42" customFormat="1" ht="21" customHeight="1" x14ac:dyDescent="0.25">
      <c r="A174" s="105" t="s">
        <v>922</v>
      </c>
      <c r="B174" s="109" t="s">
        <v>241</v>
      </c>
      <c r="C174" s="111">
        <v>548811.57999999996</v>
      </c>
      <c r="D174" s="185"/>
      <c r="E174" s="185"/>
      <c r="F174" s="185"/>
      <c r="G174" s="185"/>
      <c r="H174" s="185"/>
      <c r="I174" s="185"/>
      <c r="J174" s="185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>
        <v>940</v>
      </c>
      <c r="AA174" s="111">
        <v>548811.57999999996</v>
      </c>
      <c r="AB174" s="111"/>
      <c r="AC174" s="111"/>
      <c r="AD174" s="111"/>
      <c r="AE174" s="111"/>
      <c r="AF174" s="111"/>
      <c r="AG174" s="111"/>
    </row>
    <row r="175" spans="1:33" s="42" customFormat="1" ht="21" customHeight="1" x14ac:dyDescent="0.25">
      <c r="A175" s="105" t="s">
        <v>923</v>
      </c>
      <c r="B175" s="109" t="s">
        <v>242</v>
      </c>
      <c r="C175" s="111">
        <v>251412.82</v>
      </c>
      <c r="D175" s="185"/>
      <c r="E175" s="185"/>
      <c r="F175" s="185"/>
      <c r="G175" s="185"/>
      <c r="H175" s="185"/>
      <c r="I175" s="185"/>
      <c r="J175" s="185"/>
      <c r="K175" s="111">
        <v>208971.22</v>
      </c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>
        <v>42441.599999999999</v>
      </c>
      <c r="AG175" s="111"/>
    </row>
    <row r="176" spans="1:33" s="72" customFormat="1" ht="21" customHeight="1" x14ac:dyDescent="0.25">
      <c r="A176" s="105" t="s">
        <v>924</v>
      </c>
      <c r="B176" s="109" t="s">
        <v>243</v>
      </c>
      <c r="C176" s="111">
        <v>1068526.58</v>
      </c>
      <c r="D176" s="190"/>
      <c r="E176" s="190"/>
      <c r="F176" s="190"/>
      <c r="G176" s="190"/>
      <c r="H176" s="190"/>
      <c r="I176" s="190"/>
      <c r="J176" s="190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>
        <v>495.7</v>
      </c>
      <c r="W176" s="111">
        <v>1068526.58</v>
      </c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</row>
    <row r="177" spans="1:33" s="42" customFormat="1" ht="21" customHeight="1" x14ac:dyDescent="0.25">
      <c r="A177" s="105" t="s">
        <v>925</v>
      </c>
      <c r="B177" s="109" t="s">
        <v>244</v>
      </c>
      <c r="C177" s="111">
        <v>1062367.0900000001</v>
      </c>
      <c r="D177" s="185"/>
      <c r="E177" s="185"/>
      <c r="F177" s="185"/>
      <c r="G177" s="185"/>
      <c r="H177" s="185"/>
      <c r="I177" s="185"/>
      <c r="J177" s="185"/>
      <c r="K177" s="111">
        <v>1062367.0900000001</v>
      </c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</row>
    <row r="178" spans="1:33" s="42" customFormat="1" ht="21" customHeight="1" x14ac:dyDescent="0.25">
      <c r="A178" s="105" t="s">
        <v>926</v>
      </c>
      <c r="B178" s="109" t="s">
        <v>245</v>
      </c>
      <c r="C178" s="111">
        <v>692632.86</v>
      </c>
      <c r="D178" s="185"/>
      <c r="E178" s="185"/>
      <c r="F178" s="185"/>
      <c r="G178" s="185"/>
      <c r="H178" s="185"/>
      <c r="I178" s="185"/>
      <c r="J178" s="185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>
        <v>514</v>
      </c>
      <c r="W178" s="111">
        <v>692632.86</v>
      </c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</row>
    <row r="179" spans="1:33" s="42" customFormat="1" ht="21" customHeight="1" x14ac:dyDescent="0.25">
      <c r="A179" s="105" t="s">
        <v>927</v>
      </c>
      <c r="B179" s="109" t="s">
        <v>246</v>
      </c>
      <c r="C179" s="111">
        <v>461679.85</v>
      </c>
      <c r="D179" s="185"/>
      <c r="E179" s="185"/>
      <c r="F179" s="185"/>
      <c r="G179" s="185"/>
      <c r="H179" s="185"/>
      <c r="I179" s="185"/>
      <c r="J179" s="185"/>
      <c r="K179" s="111">
        <v>286633.8</v>
      </c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>
        <v>175046.05</v>
      </c>
      <c r="AG179" s="111"/>
    </row>
    <row r="180" spans="1:33" s="42" customFormat="1" ht="21" customHeight="1" x14ac:dyDescent="0.25">
      <c r="A180" s="105" t="s">
        <v>928</v>
      </c>
      <c r="B180" s="109" t="s">
        <v>247</v>
      </c>
      <c r="C180" s="111">
        <v>436397.17</v>
      </c>
      <c r="D180" s="185"/>
      <c r="E180" s="185"/>
      <c r="F180" s="185"/>
      <c r="G180" s="185"/>
      <c r="H180" s="185"/>
      <c r="I180" s="185"/>
      <c r="J180" s="185"/>
      <c r="K180" s="111">
        <v>261351.12</v>
      </c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>
        <v>175046.05</v>
      </c>
      <c r="AG180" s="111"/>
    </row>
    <row r="181" spans="1:33" s="42" customFormat="1" ht="21" customHeight="1" x14ac:dyDescent="0.25">
      <c r="A181" s="105" t="s">
        <v>929</v>
      </c>
      <c r="B181" s="109" t="s">
        <v>248</v>
      </c>
      <c r="C181" s="111">
        <v>553954.54</v>
      </c>
      <c r="D181" s="185"/>
      <c r="E181" s="185"/>
      <c r="F181" s="185"/>
      <c r="G181" s="185"/>
      <c r="H181" s="185"/>
      <c r="I181" s="185"/>
      <c r="J181" s="185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>
        <v>231.6</v>
      </c>
      <c r="W181" s="111">
        <v>553954.54</v>
      </c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</row>
    <row r="182" spans="1:33" s="42" customFormat="1" ht="21" customHeight="1" x14ac:dyDescent="0.25">
      <c r="A182" s="105" t="s">
        <v>930</v>
      </c>
      <c r="B182" s="109" t="s">
        <v>249</v>
      </c>
      <c r="C182" s="111">
        <v>853926.41</v>
      </c>
      <c r="D182" s="52"/>
      <c r="E182" s="52"/>
      <c r="F182" s="52"/>
      <c r="G182" s="52"/>
      <c r="H182" s="52"/>
      <c r="I182" s="52"/>
      <c r="J182" s="52"/>
      <c r="K182" s="52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111">
        <v>356</v>
      </c>
      <c r="W182" s="111">
        <v>853926.41</v>
      </c>
      <c r="X182" s="51"/>
      <c r="Y182" s="51"/>
      <c r="Z182" s="51"/>
      <c r="AA182" s="51"/>
      <c r="AB182" s="52"/>
      <c r="AC182" s="52"/>
      <c r="AD182" s="51"/>
      <c r="AE182" s="51"/>
      <c r="AF182" s="52"/>
      <c r="AG182" s="51"/>
    </row>
    <row r="183" spans="1:33" s="42" customFormat="1" ht="21" customHeight="1" x14ac:dyDescent="0.25">
      <c r="A183" s="105" t="s">
        <v>931</v>
      </c>
      <c r="B183" s="109" t="s">
        <v>250</v>
      </c>
      <c r="C183" s="111">
        <v>814086.7</v>
      </c>
      <c r="D183" s="185"/>
      <c r="E183" s="185"/>
      <c r="F183" s="185"/>
      <c r="G183" s="185"/>
      <c r="H183" s="185"/>
      <c r="I183" s="185"/>
      <c r="J183" s="185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111">
        <v>339.8</v>
      </c>
      <c r="W183" s="111">
        <v>814086.7</v>
      </c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</row>
    <row r="184" spans="1:33" s="42" customFormat="1" ht="21" customHeight="1" x14ac:dyDescent="0.25">
      <c r="A184" s="105" t="s">
        <v>932</v>
      </c>
      <c r="B184" s="109" t="s">
        <v>253</v>
      </c>
      <c r="C184" s="111">
        <v>814250.7</v>
      </c>
      <c r="D184" s="185"/>
      <c r="E184" s="185"/>
      <c r="F184" s="185"/>
      <c r="G184" s="185"/>
      <c r="H184" s="185"/>
      <c r="I184" s="185"/>
      <c r="J184" s="185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111">
        <v>339.8</v>
      </c>
      <c r="W184" s="111">
        <v>814250.7</v>
      </c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</row>
    <row r="185" spans="1:33" s="42" customFormat="1" ht="21" customHeight="1" x14ac:dyDescent="0.25">
      <c r="A185" s="105" t="s">
        <v>933</v>
      </c>
      <c r="B185" s="109" t="s">
        <v>1416</v>
      </c>
      <c r="C185" s="111">
        <v>2038750.8</v>
      </c>
      <c r="D185" s="185"/>
      <c r="E185" s="185"/>
      <c r="F185" s="185"/>
      <c r="G185" s="185"/>
      <c r="H185" s="185"/>
      <c r="I185" s="185"/>
      <c r="J185" s="185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111">
        <v>940</v>
      </c>
      <c r="W185" s="111">
        <v>2038750.8</v>
      </c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</row>
    <row r="186" spans="1:33" s="42" customFormat="1" ht="21" customHeight="1" x14ac:dyDescent="0.25">
      <c r="A186" s="105" t="s">
        <v>934</v>
      </c>
      <c r="B186" s="109" t="s">
        <v>1417</v>
      </c>
      <c r="C186" s="111">
        <v>1218628.3600000001</v>
      </c>
      <c r="D186" s="185"/>
      <c r="E186" s="185"/>
      <c r="F186" s="185"/>
      <c r="G186" s="185"/>
      <c r="H186" s="185"/>
      <c r="I186" s="185"/>
      <c r="J186" s="185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111">
        <v>531.70000000000005</v>
      </c>
      <c r="W186" s="111">
        <v>1218628.3600000001</v>
      </c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</row>
    <row r="187" spans="1:33" s="42" customFormat="1" ht="21" customHeight="1" x14ac:dyDescent="0.25">
      <c r="A187" s="105" t="s">
        <v>935</v>
      </c>
      <c r="B187" s="109" t="s">
        <v>1418</v>
      </c>
      <c r="C187" s="111">
        <v>1365047.19</v>
      </c>
      <c r="D187" s="185"/>
      <c r="E187" s="185"/>
      <c r="F187" s="185"/>
      <c r="G187" s="185"/>
      <c r="H187" s="185"/>
      <c r="I187" s="185"/>
      <c r="J187" s="185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111">
        <v>727.2</v>
      </c>
      <c r="W187" s="111">
        <v>1365047.19</v>
      </c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</row>
    <row r="188" spans="1:33" ht="21" customHeight="1" x14ac:dyDescent="0.25">
      <c r="A188" s="105" t="s">
        <v>936</v>
      </c>
      <c r="B188" s="109" t="s">
        <v>1419</v>
      </c>
      <c r="C188" s="111">
        <v>3167670.33</v>
      </c>
      <c r="D188" s="185"/>
      <c r="E188" s="185"/>
      <c r="F188" s="185"/>
      <c r="G188" s="185"/>
      <c r="H188" s="185"/>
      <c r="I188" s="185"/>
      <c r="J188" s="185"/>
      <c r="K188" s="51"/>
      <c r="L188" s="185"/>
      <c r="M188" s="185"/>
      <c r="N188" s="185"/>
      <c r="O188" s="185"/>
      <c r="P188" s="185"/>
      <c r="Q188" s="185"/>
      <c r="R188" s="185"/>
      <c r="S188" s="185"/>
      <c r="T188" s="51"/>
      <c r="U188" s="51"/>
      <c r="V188" s="111">
        <v>1425.3</v>
      </c>
      <c r="W188" s="111">
        <v>3167670.33</v>
      </c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</row>
    <row r="189" spans="1:33" ht="21" customHeight="1" x14ac:dyDescent="0.25">
      <c r="A189" s="105" t="s">
        <v>937</v>
      </c>
      <c r="B189" s="109" t="s">
        <v>1420</v>
      </c>
      <c r="C189" s="111">
        <v>274203.7</v>
      </c>
      <c r="D189" s="185"/>
      <c r="E189" s="185"/>
      <c r="F189" s="185"/>
      <c r="G189" s="185"/>
      <c r="H189" s="185"/>
      <c r="I189" s="185"/>
      <c r="J189" s="185"/>
      <c r="K189" s="51">
        <v>231762.09</v>
      </c>
      <c r="L189" s="185"/>
      <c r="M189" s="185"/>
      <c r="N189" s="185"/>
      <c r="O189" s="185"/>
      <c r="P189" s="185"/>
      <c r="Q189" s="185"/>
      <c r="R189" s="185"/>
      <c r="S189" s="185"/>
      <c r="T189" s="51"/>
      <c r="U189" s="51"/>
      <c r="V189" s="111"/>
      <c r="W189" s="111"/>
      <c r="X189" s="51"/>
      <c r="Y189" s="51"/>
      <c r="Z189" s="51"/>
      <c r="AA189" s="51"/>
      <c r="AB189" s="51"/>
      <c r="AC189" s="51"/>
      <c r="AD189" s="51"/>
      <c r="AE189" s="51"/>
      <c r="AF189" s="51">
        <v>42441.61</v>
      </c>
      <c r="AG189" s="51"/>
    </row>
    <row r="190" spans="1:33" ht="21" customHeight="1" x14ac:dyDescent="0.25">
      <c r="A190" s="105" t="s">
        <v>938</v>
      </c>
      <c r="B190" s="109" t="s">
        <v>1421</v>
      </c>
      <c r="C190" s="111">
        <v>209422.94</v>
      </c>
      <c r="D190" s="185"/>
      <c r="E190" s="185"/>
      <c r="F190" s="185"/>
      <c r="G190" s="185"/>
      <c r="H190" s="185"/>
      <c r="I190" s="185"/>
      <c r="J190" s="185"/>
      <c r="K190" s="51">
        <v>166981.32999999999</v>
      </c>
      <c r="L190" s="185"/>
      <c r="M190" s="185"/>
      <c r="N190" s="185"/>
      <c r="O190" s="185"/>
      <c r="P190" s="185"/>
      <c r="Q190" s="185"/>
      <c r="R190" s="185"/>
      <c r="S190" s="185"/>
      <c r="T190" s="51"/>
      <c r="U190" s="51"/>
      <c r="V190" s="111"/>
      <c r="W190" s="111"/>
      <c r="X190" s="51"/>
      <c r="Y190" s="51"/>
      <c r="Z190" s="51"/>
      <c r="AA190" s="51"/>
      <c r="AB190" s="51"/>
      <c r="AC190" s="51"/>
      <c r="AD190" s="51"/>
      <c r="AE190" s="51"/>
      <c r="AF190" s="51">
        <v>42441.61</v>
      </c>
      <c r="AG190" s="51"/>
    </row>
    <row r="191" spans="1:33" s="42" customFormat="1" ht="21" customHeight="1" x14ac:dyDescent="0.25">
      <c r="A191" s="105" t="s">
        <v>939</v>
      </c>
      <c r="B191" s="109" t="s">
        <v>1422</v>
      </c>
      <c r="C191" s="111">
        <v>1202986.77</v>
      </c>
      <c r="D191" s="52"/>
      <c r="E191" s="52"/>
      <c r="F191" s="52"/>
      <c r="G191" s="52"/>
      <c r="H191" s="52"/>
      <c r="I191" s="52"/>
      <c r="J191" s="52"/>
      <c r="K191" s="52"/>
      <c r="L191" s="185"/>
      <c r="M191" s="185"/>
      <c r="N191" s="185"/>
      <c r="O191" s="185"/>
      <c r="P191" s="185"/>
      <c r="Q191" s="185"/>
      <c r="R191" s="185"/>
      <c r="S191" s="185"/>
      <c r="T191" s="51"/>
      <c r="U191" s="51"/>
      <c r="V191" s="111">
        <v>521.5</v>
      </c>
      <c r="W191" s="111">
        <v>1202986.77</v>
      </c>
      <c r="X191" s="51"/>
      <c r="Y191" s="51"/>
      <c r="Z191" s="51"/>
      <c r="AA191" s="51"/>
      <c r="AB191" s="51"/>
      <c r="AC191" s="51"/>
      <c r="AD191" s="51"/>
      <c r="AE191" s="51"/>
      <c r="AF191" s="52"/>
      <c r="AG191" s="51"/>
    </row>
    <row r="192" spans="1:33" s="42" customFormat="1" ht="21" customHeight="1" x14ac:dyDescent="0.25">
      <c r="A192" s="105" t="s">
        <v>940</v>
      </c>
      <c r="B192" s="109" t="s">
        <v>1423</v>
      </c>
      <c r="C192" s="111">
        <v>1086909.4099999999</v>
      </c>
      <c r="D192" s="185"/>
      <c r="E192" s="185"/>
      <c r="F192" s="185"/>
      <c r="G192" s="185"/>
      <c r="H192" s="185"/>
      <c r="I192" s="185"/>
      <c r="J192" s="185"/>
      <c r="K192" s="111"/>
      <c r="L192" s="188"/>
      <c r="M192" s="188"/>
      <c r="N192" s="188"/>
      <c r="O192" s="188"/>
      <c r="P192" s="188"/>
      <c r="Q192" s="188"/>
      <c r="R192" s="188"/>
      <c r="S192" s="188"/>
      <c r="T192" s="111"/>
      <c r="U192" s="111"/>
      <c r="V192" s="111">
        <v>472.3</v>
      </c>
      <c r="W192" s="111">
        <v>1086909.4099999999</v>
      </c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</row>
    <row r="193" spans="1:33" s="42" customFormat="1" ht="21" customHeight="1" x14ac:dyDescent="0.25">
      <c r="A193" s="105" t="s">
        <v>941</v>
      </c>
      <c r="B193" s="109" t="s">
        <v>251</v>
      </c>
      <c r="C193" s="111">
        <v>860923.16</v>
      </c>
      <c r="D193" s="185"/>
      <c r="E193" s="185"/>
      <c r="F193" s="185"/>
      <c r="G193" s="185"/>
      <c r="H193" s="185"/>
      <c r="I193" s="185"/>
      <c r="J193" s="185"/>
      <c r="K193" s="111">
        <v>670495.02</v>
      </c>
      <c r="L193" s="188"/>
      <c r="M193" s="188"/>
      <c r="N193" s="188"/>
      <c r="O193" s="188"/>
      <c r="P193" s="188"/>
      <c r="Q193" s="188"/>
      <c r="R193" s="188"/>
      <c r="S193" s="188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>
        <v>190428.14</v>
      </c>
      <c r="AG193" s="111"/>
    </row>
    <row r="194" spans="1:33" s="42" customFormat="1" ht="21" customHeight="1" x14ac:dyDescent="0.25">
      <c r="A194" s="105" t="s">
        <v>942</v>
      </c>
      <c r="B194" s="109" t="s">
        <v>416</v>
      </c>
      <c r="C194" s="111">
        <v>3418312.55</v>
      </c>
      <c r="D194" s="185"/>
      <c r="E194" s="185"/>
      <c r="F194" s="185"/>
      <c r="G194" s="185"/>
      <c r="H194" s="185"/>
      <c r="I194" s="185"/>
      <c r="J194" s="185"/>
      <c r="K194" s="111"/>
      <c r="L194" s="188"/>
      <c r="M194" s="188"/>
      <c r="N194" s="188"/>
      <c r="O194" s="188"/>
      <c r="P194" s="188"/>
      <c r="Q194" s="188"/>
      <c r="R194" s="188"/>
      <c r="S194" s="188"/>
      <c r="T194" s="111"/>
      <c r="U194" s="111"/>
      <c r="V194" s="111">
        <v>1425.3</v>
      </c>
      <c r="W194" s="111">
        <v>3418312.55</v>
      </c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</row>
    <row r="195" spans="1:33" s="42" customFormat="1" ht="21" customHeight="1" x14ac:dyDescent="0.25">
      <c r="A195" s="105" t="s">
        <v>943</v>
      </c>
      <c r="B195" s="109" t="s">
        <v>417</v>
      </c>
      <c r="C195" s="111">
        <v>2078993.5</v>
      </c>
      <c r="D195" s="185"/>
      <c r="E195" s="185"/>
      <c r="F195" s="185"/>
      <c r="G195" s="185"/>
      <c r="H195" s="185"/>
      <c r="I195" s="185"/>
      <c r="J195" s="185"/>
      <c r="K195" s="111"/>
      <c r="L195" s="188"/>
      <c r="M195" s="188"/>
      <c r="N195" s="188"/>
      <c r="O195" s="188"/>
      <c r="P195" s="188"/>
      <c r="Q195" s="188"/>
      <c r="R195" s="188"/>
      <c r="S195" s="188"/>
      <c r="T195" s="111"/>
      <c r="U195" s="111"/>
      <c r="V195" s="111">
        <v>867.4</v>
      </c>
      <c r="W195" s="111">
        <v>2078993.5</v>
      </c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</row>
    <row r="196" spans="1:33" s="42" customFormat="1" ht="21" customHeight="1" x14ac:dyDescent="0.25">
      <c r="A196" s="105" t="s">
        <v>944</v>
      </c>
      <c r="B196" s="109" t="s">
        <v>731</v>
      </c>
      <c r="C196" s="111">
        <v>666926.6</v>
      </c>
      <c r="D196" s="185"/>
      <c r="E196" s="185"/>
      <c r="F196" s="185"/>
      <c r="G196" s="185"/>
      <c r="H196" s="185"/>
      <c r="I196" s="185"/>
      <c r="J196" s="185"/>
      <c r="K196" s="111"/>
      <c r="L196" s="188"/>
      <c r="M196" s="188"/>
      <c r="N196" s="188"/>
      <c r="O196" s="188"/>
      <c r="P196" s="188"/>
      <c r="Q196" s="188"/>
      <c r="R196" s="188"/>
      <c r="S196" s="188"/>
      <c r="T196" s="111"/>
      <c r="U196" s="111"/>
      <c r="V196" s="111">
        <v>279.89999999999998</v>
      </c>
      <c r="W196" s="111">
        <v>666926.6</v>
      </c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</row>
    <row r="197" spans="1:33" s="72" customFormat="1" ht="21" customHeight="1" x14ac:dyDescent="0.25">
      <c r="A197" s="105" t="s">
        <v>945</v>
      </c>
      <c r="B197" s="109" t="s">
        <v>252</v>
      </c>
      <c r="C197" s="111">
        <v>220676</v>
      </c>
      <c r="D197" s="190"/>
      <c r="E197" s="190"/>
      <c r="F197" s="190"/>
      <c r="G197" s="190"/>
      <c r="H197" s="190"/>
      <c r="I197" s="190"/>
      <c r="J197" s="190"/>
      <c r="K197" s="111">
        <v>203550</v>
      </c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>
        <v>17126</v>
      </c>
      <c r="AG197" s="111"/>
    </row>
    <row r="198" spans="1:33" s="42" customFormat="1" ht="21" customHeight="1" x14ac:dyDescent="0.25">
      <c r="A198" s="105"/>
      <c r="B198" s="132" t="s">
        <v>99</v>
      </c>
      <c r="C198" s="52">
        <f>SUM(C199:C251)</f>
        <v>30567072.710000005</v>
      </c>
      <c r="D198" s="189"/>
      <c r="E198" s="189"/>
      <c r="F198" s="189"/>
      <c r="G198" s="189"/>
      <c r="H198" s="189"/>
      <c r="I198" s="189"/>
      <c r="J198" s="189"/>
      <c r="K198" s="52">
        <f>SUM(K199:K251)</f>
        <v>162665</v>
      </c>
      <c r="L198" s="189"/>
      <c r="M198" s="189"/>
      <c r="N198" s="189"/>
      <c r="O198" s="189"/>
      <c r="P198" s="189"/>
      <c r="Q198" s="189"/>
      <c r="R198" s="189"/>
      <c r="S198" s="189"/>
      <c r="T198" s="52"/>
      <c r="U198" s="52"/>
      <c r="V198" s="107">
        <f>SUM(V199:V251)</f>
        <v>10336.330000000004</v>
      </c>
      <c r="W198" s="107">
        <f>SUM(W199:W251)</f>
        <v>24517881.680000003</v>
      </c>
      <c r="X198" s="52"/>
      <c r="Y198" s="52"/>
      <c r="Z198" s="52"/>
      <c r="AA198" s="52"/>
      <c r="AB198" s="52">
        <f>SUM(AB199:AB251)</f>
        <v>243.20000000000002</v>
      </c>
      <c r="AC198" s="52">
        <f>SUM(AC199:AC251)</f>
        <v>5844700.0300000003</v>
      </c>
      <c r="AD198" s="52"/>
      <c r="AE198" s="52"/>
      <c r="AF198" s="52">
        <f>SUM(AF199:AF251)</f>
        <v>41826</v>
      </c>
      <c r="AG198" s="52"/>
    </row>
    <row r="199" spans="1:33" s="42" customFormat="1" ht="21" customHeight="1" x14ac:dyDescent="0.25">
      <c r="A199" s="105" t="s">
        <v>946</v>
      </c>
      <c r="B199" s="137" t="s">
        <v>348</v>
      </c>
      <c r="C199" s="51">
        <v>1112567.3</v>
      </c>
      <c r="D199" s="185"/>
      <c r="E199" s="185"/>
      <c r="F199" s="185"/>
      <c r="G199" s="185"/>
      <c r="H199" s="185"/>
      <c r="I199" s="185"/>
      <c r="J199" s="185"/>
      <c r="K199" s="51"/>
      <c r="L199" s="185"/>
      <c r="M199" s="185"/>
      <c r="N199" s="185"/>
      <c r="O199" s="185"/>
      <c r="P199" s="185"/>
      <c r="Q199" s="185"/>
      <c r="R199" s="185"/>
      <c r="S199" s="185"/>
      <c r="T199" s="51"/>
      <c r="U199" s="51"/>
      <c r="V199" s="111">
        <v>489</v>
      </c>
      <c r="W199" s="111">
        <v>1112567.3</v>
      </c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</row>
    <row r="200" spans="1:33" s="42" customFormat="1" ht="21" customHeight="1" x14ac:dyDescent="0.25">
      <c r="A200" s="105" t="s">
        <v>947</v>
      </c>
      <c r="B200" s="137" t="s">
        <v>349</v>
      </c>
      <c r="C200" s="51">
        <v>867608</v>
      </c>
      <c r="D200" s="185"/>
      <c r="E200" s="185"/>
      <c r="F200" s="185"/>
      <c r="G200" s="185"/>
      <c r="H200" s="185"/>
      <c r="I200" s="185"/>
      <c r="J200" s="185"/>
      <c r="K200" s="51"/>
      <c r="L200" s="185"/>
      <c r="M200" s="185"/>
      <c r="N200" s="185"/>
      <c r="O200" s="185"/>
      <c r="P200" s="185"/>
      <c r="Q200" s="185"/>
      <c r="R200" s="185"/>
      <c r="S200" s="185"/>
      <c r="T200" s="51"/>
      <c r="U200" s="51"/>
      <c r="V200" s="111">
        <v>388.08</v>
      </c>
      <c r="W200" s="111">
        <v>867608</v>
      </c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</row>
    <row r="201" spans="1:33" s="42" customFormat="1" ht="21" customHeight="1" x14ac:dyDescent="0.25">
      <c r="A201" s="105" t="s">
        <v>948</v>
      </c>
      <c r="B201" s="113" t="s">
        <v>350</v>
      </c>
      <c r="C201" s="51">
        <v>414252.79999999999</v>
      </c>
      <c r="D201" s="185"/>
      <c r="E201" s="185"/>
      <c r="F201" s="185"/>
      <c r="G201" s="185"/>
      <c r="H201" s="185"/>
      <c r="I201" s="185"/>
      <c r="J201" s="185"/>
      <c r="K201" s="51"/>
      <c r="L201" s="185"/>
      <c r="M201" s="185"/>
      <c r="N201" s="185"/>
      <c r="O201" s="185"/>
      <c r="P201" s="185"/>
      <c r="Q201" s="185"/>
      <c r="R201" s="185"/>
      <c r="S201" s="185"/>
      <c r="T201" s="51"/>
      <c r="U201" s="51"/>
      <c r="V201" s="111"/>
      <c r="W201" s="111"/>
      <c r="X201" s="51"/>
      <c r="Y201" s="51"/>
      <c r="Z201" s="51"/>
      <c r="AA201" s="51"/>
      <c r="AB201" s="51">
        <v>17.2</v>
      </c>
      <c r="AC201" s="51">
        <v>414252.79999999999</v>
      </c>
      <c r="AD201" s="51"/>
      <c r="AE201" s="51"/>
      <c r="AF201" s="51"/>
      <c r="AG201" s="51"/>
    </row>
    <row r="202" spans="1:33" s="42" customFormat="1" ht="21" customHeight="1" x14ac:dyDescent="0.25">
      <c r="A202" s="105" t="s">
        <v>949</v>
      </c>
      <c r="B202" s="113" t="s">
        <v>351</v>
      </c>
      <c r="C202" s="51">
        <v>745701</v>
      </c>
      <c r="D202" s="185"/>
      <c r="E202" s="185"/>
      <c r="F202" s="185"/>
      <c r="G202" s="185"/>
      <c r="H202" s="185"/>
      <c r="I202" s="185"/>
      <c r="J202" s="185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111">
        <v>351</v>
      </c>
      <c r="W202" s="111">
        <v>745701</v>
      </c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</row>
    <row r="203" spans="1:33" s="42" customFormat="1" ht="21" customHeight="1" x14ac:dyDescent="0.25">
      <c r="A203" s="105" t="s">
        <v>950</v>
      </c>
      <c r="B203" s="113" t="s">
        <v>352</v>
      </c>
      <c r="C203" s="51">
        <v>1214400</v>
      </c>
      <c r="D203" s="185"/>
      <c r="E203" s="185"/>
      <c r="F203" s="185"/>
      <c r="G203" s="185"/>
      <c r="H203" s="185"/>
      <c r="I203" s="185"/>
      <c r="J203" s="185"/>
      <c r="K203" s="51"/>
      <c r="L203" s="185"/>
      <c r="M203" s="185"/>
      <c r="N203" s="185"/>
      <c r="O203" s="185"/>
      <c r="P203" s="185"/>
      <c r="Q203" s="185"/>
      <c r="R203" s="185"/>
      <c r="S203" s="185"/>
      <c r="T203" s="51"/>
      <c r="U203" s="51"/>
      <c r="V203" s="111" t="s">
        <v>756</v>
      </c>
      <c r="W203" s="111">
        <v>1214400</v>
      </c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</row>
    <row r="204" spans="1:33" s="42" customFormat="1" ht="21" customHeight="1" x14ac:dyDescent="0.25">
      <c r="A204" s="105" t="s">
        <v>951</v>
      </c>
      <c r="B204" s="109" t="s">
        <v>353</v>
      </c>
      <c r="C204" s="51">
        <v>821832.7</v>
      </c>
      <c r="D204" s="185"/>
      <c r="E204" s="185"/>
      <c r="F204" s="185"/>
      <c r="G204" s="185"/>
      <c r="H204" s="185"/>
      <c r="I204" s="185"/>
      <c r="J204" s="185"/>
      <c r="K204" s="51"/>
      <c r="L204" s="185"/>
      <c r="M204" s="185"/>
      <c r="N204" s="185"/>
      <c r="O204" s="185"/>
      <c r="P204" s="185"/>
      <c r="Q204" s="185"/>
      <c r="R204" s="185"/>
      <c r="S204" s="185"/>
      <c r="T204" s="51"/>
      <c r="U204" s="51"/>
      <c r="V204" s="111">
        <v>381.9</v>
      </c>
      <c r="W204" s="111">
        <v>821832.7</v>
      </c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</row>
    <row r="205" spans="1:33" s="72" customFormat="1" ht="21" customHeight="1" x14ac:dyDescent="0.25">
      <c r="A205" s="105" t="s">
        <v>952</v>
      </c>
      <c r="B205" s="137" t="s">
        <v>354</v>
      </c>
      <c r="C205" s="111">
        <v>830701.12</v>
      </c>
      <c r="D205" s="188"/>
      <c r="E205" s="188"/>
      <c r="F205" s="188"/>
      <c r="G205" s="188"/>
      <c r="H205" s="188"/>
      <c r="I205" s="188"/>
      <c r="J205" s="188"/>
      <c r="K205" s="111"/>
      <c r="L205" s="188"/>
      <c r="M205" s="188"/>
      <c r="N205" s="188"/>
      <c r="O205" s="188"/>
      <c r="P205" s="188"/>
      <c r="Q205" s="188"/>
      <c r="R205" s="188"/>
      <c r="S205" s="188"/>
      <c r="T205" s="111"/>
      <c r="U205" s="111"/>
      <c r="V205" s="111">
        <v>385.05</v>
      </c>
      <c r="W205" s="111">
        <v>830701.12</v>
      </c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</row>
    <row r="206" spans="1:33" s="42" customFormat="1" ht="21" customHeight="1" x14ac:dyDescent="0.25">
      <c r="A206" s="105" t="s">
        <v>953</v>
      </c>
      <c r="B206" s="137" t="s">
        <v>355</v>
      </c>
      <c r="C206" s="111">
        <v>495052.9</v>
      </c>
      <c r="D206" s="188"/>
      <c r="E206" s="188"/>
      <c r="F206" s="188"/>
      <c r="G206" s="188"/>
      <c r="H206" s="188"/>
      <c r="I206" s="188"/>
      <c r="J206" s="188"/>
      <c r="K206" s="111"/>
      <c r="L206" s="188"/>
      <c r="M206" s="188"/>
      <c r="N206" s="188"/>
      <c r="O206" s="188"/>
      <c r="P206" s="188"/>
      <c r="Q206" s="188"/>
      <c r="R206" s="188"/>
      <c r="S206" s="188"/>
      <c r="T206" s="111"/>
      <c r="U206" s="111"/>
      <c r="V206" s="111">
        <v>206.6</v>
      </c>
      <c r="W206" s="111">
        <v>495052.9</v>
      </c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</row>
    <row r="207" spans="1:33" s="42" customFormat="1" ht="21" customHeight="1" x14ac:dyDescent="0.25">
      <c r="A207" s="105" t="s">
        <v>954</v>
      </c>
      <c r="B207" s="137" t="s">
        <v>356</v>
      </c>
      <c r="C207" s="111">
        <v>567798.30000000005</v>
      </c>
      <c r="D207" s="188"/>
      <c r="E207" s="188"/>
      <c r="F207" s="188"/>
      <c r="G207" s="188"/>
      <c r="H207" s="188"/>
      <c r="I207" s="188"/>
      <c r="J207" s="188"/>
      <c r="K207" s="111"/>
      <c r="L207" s="188"/>
      <c r="M207" s="188"/>
      <c r="N207" s="188"/>
      <c r="O207" s="188"/>
      <c r="P207" s="188"/>
      <c r="Q207" s="188"/>
      <c r="R207" s="188"/>
      <c r="S207" s="188"/>
      <c r="T207" s="111"/>
      <c r="U207" s="111"/>
      <c r="V207" s="111">
        <v>237.12</v>
      </c>
      <c r="W207" s="111">
        <v>567798.30000000005</v>
      </c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</row>
    <row r="208" spans="1:33" s="42" customFormat="1" ht="21" customHeight="1" x14ac:dyDescent="0.25">
      <c r="A208" s="105" t="s">
        <v>955</v>
      </c>
      <c r="B208" s="137" t="s">
        <v>357</v>
      </c>
      <c r="C208" s="111">
        <v>627448.48</v>
      </c>
      <c r="D208" s="188"/>
      <c r="E208" s="188"/>
      <c r="F208" s="188"/>
      <c r="G208" s="188"/>
      <c r="H208" s="188"/>
      <c r="I208" s="188"/>
      <c r="J208" s="188"/>
      <c r="K208" s="111"/>
      <c r="L208" s="188"/>
      <c r="M208" s="188"/>
      <c r="N208" s="188"/>
      <c r="O208" s="188"/>
      <c r="P208" s="188"/>
      <c r="Q208" s="188"/>
      <c r="R208" s="188"/>
      <c r="S208" s="188"/>
      <c r="T208" s="111"/>
      <c r="U208" s="111"/>
      <c r="V208" s="111">
        <v>306.10000000000002</v>
      </c>
      <c r="W208" s="111">
        <v>627448.48</v>
      </c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</row>
    <row r="209" spans="1:33" s="79" customFormat="1" ht="21" customHeight="1" x14ac:dyDescent="0.25">
      <c r="A209" s="105" t="s">
        <v>956</v>
      </c>
      <c r="B209" s="137" t="s">
        <v>358</v>
      </c>
      <c r="C209" s="111">
        <v>744424.24</v>
      </c>
      <c r="D209" s="188"/>
      <c r="E209" s="188"/>
      <c r="F209" s="188"/>
      <c r="G209" s="188"/>
      <c r="H209" s="188"/>
      <c r="I209" s="188"/>
      <c r="J209" s="188"/>
      <c r="K209" s="111"/>
      <c r="L209" s="188"/>
      <c r="M209" s="188"/>
      <c r="N209" s="188"/>
      <c r="O209" s="188"/>
      <c r="P209" s="188"/>
      <c r="Q209" s="188"/>
      <c r="R209" s="188"/>
      <c r="S209" s="188"/>
      <c r="T209" s="111"/>
      <c r="U209" s="111"/>
      <c r="V209" s="111">
        <v>345.5</v>
      </c>
      <c r="W209" s="111">
        <v>744424.24</v>
      </c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</row>
    <row r="210" spans="1:33" s="42" customFormat="1" ht="21" customHeight="1" x14ac:dyDescent="0.25">
      <c r="A210" s="105" t="s">
        <v>957</v>
      </c>
      <c r="B210" s="137" t="s">
        <v>359</v>
      </c>
      <c r="C210" s="111">
        <v>852570.1</v>
      </c>
      <c r="D210" s="107"/>
      <c r="E210" s="107"/>
      <c r="F210" s="107"/>
      <c r="G210" s="107"/>
      <c r="H210" s="107"/>
      <c r="I210" s="107"/>
      <c r="J210" s="107"/>
      <c r="K210" s="107"/>
      <c r="L210" s="188"/>
      <c r="M210" s="188"/>
      <c r="N210" s="188"/>
      <c r="O210" s="188"/>
      <c r="P210" s="188"/>
      <c r="Q210" s="188"/>
      <c r="R210" s="188"/>
      <c r="S210" s="188"/>
      <c r="T210" s="111"/>
      <c r="U210" s="111"/>
      <c r="V210" s="111">
        <v>359</v>
      </c>
      <c r="W210" s="111">
        <v>852570.1</v>
      </c>
      <c r="X210" s="111"/>
      <c r="Y210" s="111"/>
      <c r="Z210" s="111"/>
      <c r="AA210" s="111"/>
      <c r="AB210" s="107"/>
      <c r="AC210" s="107"/>
      <c r="AD210" s="111"/>
      <c r="AE210" s="111"/>
      <c r="AF210" s="107"/>
      <c r="AG210" s="111"/>
    </row>
    <row r="211" spans="1:33" s="42" customFormat="1" ht="21" customHeight="1" x14ac:dyDescent="0.25">
      <c r="A211" s="105" t="s">
        <v>958</v>
      </c>
      <c r="B211" s="137" t="s">
        <v>360</v>
      </c>
      <c r="C211" s="111">
        <v>835558</v>
      </c>
      <c r="D211" s="188"/>
      <c r="E211" s="188"/>
      <c r="F211" s="188"/>
      <c r="G211" s="188"/>
      <c r="H211" s="188"/>
      <c r="I211" s="188"/>
      <c r="J211" s="188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>
        <v>357.5</v>
      </c>
      <c r="W211" s="111">
        <v>835558</v>
      </c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</row>
    <row r="212" spans="1:33" s="42" customFormat="1" ht="21" customHeight="1" x14ac:dyDescent="0.25">
      <c r="A212" s="105" t="s">
        <v>959</v>
      </c>
      <c r="B212" s="137" t="s">
        <v>361</v>
      </c>
      <c r="C212" s="111">
        <v>765975.8</v>
      </c>
      <c r="D212" s="188"/>
      <c r="E212" s="188"/>
      <c r="F212" s="188"/>
      <c r="G212" s="188"/>
      <c r="H212" s="188"/>
      <c r="I212" s="188"/>
      <c r="J212" s="188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>
        <v>359</v>
      </c>
      <c r="W212" s="111">
        <v>765975.8</v>
      </c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</row>
    <row r="213" spans="1:33" s="42" customFormat="1" ht="21" customHeight="1" x14ac:dyDescent="0.25">
      <c r="A213" s="105" t="s">
        <v>960</v>
      </c>
      <c r="B213" s="137" t="s">
        <v>362</v>
      </c>
      <c r="C213" s="111">
        <v>747375.42</v>
      </c>
      <c r="D213" s="188"/>
      <c r="E213" s="188"/>
      <c r="F213" s="188"/>
      <c r="G213" s="188"/>
      <c r="H213" s="188"/>
      <c r="I213" s="188"/>
      <c r="J213" s="188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>
        <v>357.5</v>
      </c>
      <c r="W213" s="111">
        <v>747375.42</v>
      </c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</row>
    <row r="214" spans="1:33" s="72" customFormat="1" ht="21" customHeight="1" x14ac:dyDescent="0.25">
      <c r="A214" s="105" t="s">
        <v>961</v>
      </c>
      <c r="B214" s="137" t="s">
        <v>363</v>
      </c>
      <c r="C214" s="111">
        <v>726859.8</v>
      </c>
      <c r="D214" s="188"/>
      <c r="E214" s="188"/>
      <c r="F214" s="188"/>
      <c r="G214" s="188"/>
      <c r="H214" s="188"/>
      <c r="I214" s="188"/>
      <c r="J214" s="188"/>
      <c r="K214" s="111"/>
      <c r="L214" s="188"/>
      <c r="M214" s="188"/>
      <c r="N214" s="188"/>
      <c r="O214" s="188"/>
      <c r="P214" s="188"/>
      <c r="Q214" s="188"/>
      <c r="R214" s="188"/>
      <c r="S214" s="188"/>
      <c r="T214" s="111"/>
      <c r="U214" s="111"/>
      <c r="V214" s="111">
        <v>315.60000000000002</v>
      </c>
      <c r="W214" s="111">
        <v>726859.8</v>
      </c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</row>
    <row r="215" spans="1:33" s="42" customFormat="1" ht="21" customHeight="1" x14ac:dyDescent="0.25">
      <c r="A215" s="105" t="s">
        <v>962</v>
      </c>
      <c r="B215" s="137" t="s">
        <v>364</v>
      </c>
      <c r="C215" s="111">
        <v>834009.84</v>
      </c>
      <c r="D215" s="188"/>
      <c r="E215" s="188"/>
      <c r="F215" s="188"/>
      <c r="G215" s="188"/>
      <c r="H215" s="188"/>
      <c r="I215" s="188"/>
      <c r="J215" s="188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>
        <v>365.81</v>
      </c>
      <c r="W215" s="111">
        <v>834009.84</v>
      </c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</row>
    <row r="216" spans="1:33" ht="21" customHeight="1" x14ac:dyDescent="0.25">
      <c r="A216" s="105" t="s">
        <v>963</v>
      </c>
      <c r="B216" s="137" t="s">
        <v>365</v>
      </c>
      <c r="C216" s="111">
        <v>151965</v>
      </c>
      <c r="D216" s="107"/>
      <c r="E216" s="107"/>
      <c r="F216" s="107"/>
      <c r="G216" s="107"/>
      <c r="H216" s="107"/>
      <c r="I216" s="107"/>
      <c r="J216" s="107"/>
      <c r="K216" s="111">
        <v>127265</v>
      </c>
      <c r="L216" s="107"/>
      <c r="M216" s="107"/>
      <c r="N216" s="107"/>
      <c r="O216" s="107"/>
      <c r="P216" s="107"/>
      <c r="Q216" s="107"/>
      <c r="R216" s="107"/>
      <c r="S216" s="107"/>
      <c r="T216" s="111"/>
      <c r="U216" s="111"/>
      <c r="V216" s="107"/>
      <c r="W216" s="107"/>
      <c r="X216" s="111"/>
      <c r="Y216" s="111"/>
      <c r="Z216" s="111"/>
      <c r="AA216" s="111"/>
      <c r="AB216" s="111"/>
      <c r="AC216" s="111"/>
      <c r="AD216" s="111"/>
      <c r="AE216" s="111"/>
      <c r="AF216" s="111">
        <v>24700</v>
      </c>
      <c r="AG216" s="111"/>
    </row>
    <row r="217" spans="1:33" s="42" customFormat="1" ht="21" customHeight="1" x14ac:dyDescent="0.25">
      <c r="A217" s="105" t="s">
        <v>964</v>
      </c>
      <c r="B217" s="137" t="s">
        <v>366</v>
      </c>
      <c r="C217" s="111">
        <v>52526</v>
      </c>
      <c r="D217" s="188"/>
      <c r="E217" s="188"/>
      <c r="F217" s="188"/>
      <c r="G217" s="188"/>
      <c r="H217" s="188"/>
      <c r="I217" s="188"/>
      <c r="J217" s="188"/>
      <c r="K217" s="111">
        <v>35400</v>
      </c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>
        <v>17126</v>
      </c>
      <c r="AG217" s="111"/>
    </row>
    <row r="218" spans="1:33" ht="21" customHeight="1" x14ac:dyDescent="0.25">
      <c r="A218" s="105" t="s">
        <v>965</v>
      </c>
      <c r="B218" s="137" t="s">
        <v>368</v>
      </c>
      <c r="C218" s="111">
        <v>75938.100000000006</v>
      </c>
      <c r="D218" s="111"/>
      <c r="E218" s="111"/>
      <c r="F218" s="111"/>
      <c r="G218" s="111"/>
      <c r="H218" s="111"/>
      <c r="I218" s="111"/>
      <c r="J218" s="111"/>
      <c r="K218" s="111"/>
      <c r="L218" s="188"/>
      <c r="M218" s="188"/>
      <c r="N218" s="188"/>
      <c r="O218" s="188"/>
      <c r="P218" s="188"/>
      <c r="Q218" s="188"/>
      <c r="R218" s="188"/>
      <c r="S218" s="188"/>
      <c r="T218" s="111"/>
      <c r="U218" s="111"/>
      <c r="V218" s="111"/>
      <c r="W218" s="111"/>
      <c r="X218" s="111"/>
      <c r="Y218" s="111"/>
      <c r="Z218" s="111"/>
      <c r="AA218" s="111"/>
      <c r="AB218" s="111">
        <v>5</v>
      </c>
      <c r="AC218" s="111">
        <v>75938.100000000006</v>
      </c>
      <c r="AD218" s="111"/>
      <c r="AE218" s="111"/>
      <c r="AF218" s="111"/>
      <c r="AG218" s="111"/>
    </row>
    <row r="219" spans="1:33" ht="21" customHeight="1" x14ac:dyDescent="0.25">
      <c r="A219" s="105" t="s">
        <v>966</v>
      </c>
      <c r="B219" s="137" t="s">
        <v>367</v>
      </c>
      <c r="C219" s="51">
        <v>512725.34</v>
      </c>
      <c r="D219" s="52"/>
      <c r="E219" s="52"/>
      <c r="F219" s="52"/>
      <c r="G219" s="52"/>
      <c r="H219" s="52"/>
      <c r="I219" s="52"/>
      <c r="J219" s="52"/>
      <c r="K219" s="52"/>
      <c r="L219" s="185"/>
      <c r="M219" s="185"/>
      <c r="N219" s="185"/>
      <c r="O219" s="185"/>
      <c r="P219" s="185"/>
      <c r="Q219" s="185"/>
      <c r="R219" s="185"/>
      <c r="S219" s="185"/>
      <c r="T219" s="51"/>
      <c r="U219" s="51"/>
      <c r="V219" s="111">
        <v>220.85</v>
      </c>
      <c r="W219" s="111">
        <v>512725.34</v>
      </c>
      <c r="X219" s="51"/>
      <c r="Y219" s="51"/>
      <c r="Z219" s="51"/>
      <c r="AA219" s="51"/>
      <c r="AB219" s="51"/>
      <c r="AC219" s="51"/>
      <c r="AD219" s="51"/>
      <c r="AE219" s="51"/>
      <c r="AF219" s="52"/>
      <c r="AG219" s="51"/>
    </row>
    <row r="220" spans="1:33" ht="21" customHeight="1" x14ac:dyDescent="0.25">
      <c r="A220" s="105" t="s">
        <v>967</v>
      </c>
      <c r="B220" s="137" t="s">
        <v>369</v>
      </c>
      <c r="C220" s="51">
        <v>2280905.7999999998</v>
      </c>
      <c r="D220" s="185"/>
      <c r="E220" s="185"/>
      <c r="F220" s="185"/>
      <c r="G220" s="185"/>
      <c r="H220" s="185"/>
      <c r="I220" s="185"/>
      <c r="J220" s="185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111">
        <v>982</v>
      </c>
      <c r="W220" s="111">
        <v>2280905.7999999998</v>
      </c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</row>
    <row r="221" spans="1:33" ht="21" customHeight="1" x14ac:dyDescent="0.25">
      <c r="A221" s="105" t="s">
        <v>968</v>
      </c>
      <c r="B221" s="137" t="s">
        <v>370</v>
      </c>
      <c r="C221" s="51">
        <v>420515.7</v>
      </c>
      <c r="D221" s="185"/>
      <c r="E221" s="185"/>
      <c r="F221" s="185"/>
      <c r="G221" s="185"/>
      <c r="H221" s="185"/>
      <c r="I221" s="185"/>
      <c r="J221" s="185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111"/>
      <c r="W221" s="111"/>
      <c r="X221" s="51"/>
      <c r="Y221" s="51"/>
      <c r="Z221" s="51"/>
      <c r="AA221" s="51"/>
      <c r="AB221" s="51">
        <v>15.2</v>
      </c>
      <c r="AC221" s="51">
        <v>420515.7</v>
      </c>
      <c r="AD221" s="51"/>
      <c r="AE221" s="51"/>
      <c r="AF221" s="51"/>
      <c r="AG221" s="51"/>
    </row>
    <row r="222" spans="1:33" ht="21" customHeight="1" x14ac:dyDescent="0.25">
      <c r="A222" s="105" t="s">
        <v>969</v>
      </c>
      <c r="B222" s="137" t="s">
        <v>371</v>
      </c>
      <c r="C222" s="51">
        <v>752097</v>
      </c>
      <c r="D222" s="185"/>
      <c r="E222" s="185"/>
      <c r="F222" s="185"/>
      <c r="G222" s="185"/>
      <c r="H222" s="185"/>
      <c r="I222" s="185"/>
      <c r="J222" s="185"/>
      <c r="K222" s="51"/>
      <c r="L222" s="185"/>
      <c r="M222" s="185"/>
      <c r="N222" s="185"/>
      <c r="O222" s="185"/>
      <c r="P222" s="185"/>
      <c r="Q222" s="185"/>
      <c r="R222" s="185"/>
      <c r="S222" s="185"/>
      <c r="T222" s="51"/>
      <c r="U222" s="51"/>
      <c r="V222" s="111"/>
      <c r="W222" s="111"/>
      <c r="X222" s="51"/>
      <c r="Y222" s="51"/>
      <c r="Z222" s="51"/>
      <c r="AA222" s="51"/>
      <c r="AB222" s="51">
        <v>24</v>
      </c>
      <c r="AC222" s="51">
        <v>752097</v>
      </c>
      <c r="AD222" s="51"/>
      <c r="AE222" s="51"/>
      <c r="AF222" s="51"/>
      <c r="AG222" s="51"/>
    </row>
    <row r="223" spans="1:33" ht="21" customHeight="1" x14ac:dyDescent="0.25">
      <c r="A223" s="105" t="s">
        <v>970</v>
      </c>
      <c r="B223" s="137" t="s">
        <v>372</v>
      </c>
      <c r="C223" s="51">
        <v>806207.9</v>
      </c>
      <c r="D223" s="185"/>
      <c r="E223" s="185"/>
      <c r="F223" s="185"/>
      <c r="G223" s="185"/>
      <c r="H223" s="185"/>
      <c r="I223" s="185"/>
      <c r="J223" s="185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111">
        <v>356.24</v>
      </c>
      <c r="W223" s="111">
        <v>806207.9</v>
      </c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</row>
    <row r="224" spans="1:33" ht="21" customHeight="1" x14ac:dyDescent="0.25">
      <c r="A224" s="105" t="s">
        <v>971</v>
      </c>
      <c r="B224" s="137" t="s">
        <v>373</v>
      </c>
      <c r="C224" s="51">
        <v>611198.69999999995</v>
      </c>
      <c r="D224" s="185"/>
      <c r="E224" s="185"/>
      <c r="F224" s="185"/>
      <c r="G224" s="185"/>
      <c r="H224" s="185"/>
      <c r="I224" s="185"/>
      <c r="J224" s="185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111">
        <v>260.2</v>
      </c>
      <c r="W224" s="111">
        <v>611198.69999999995</v>
      </c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</row>
    <row r="225" spans="1:33" ht="21" customHeight="1" x14ac:dyDescent="0.25">
      <c r="A225" s="105" t="s">
        <v>972</v>
      </c>
      <c r="B225" s="109" t="s">
        <v>374</v>
      </c>
      <c r="C225" s="51">
        <v>268582.59999999998</v>
      </c>
      <c r="D225" s="185"/>
      <c r="E225" s="185"/>
      <c r="F225" s="185"/>
      <c r="G225" s="185"/>
      <c r="H225" s="185"/>
      <c r="I225" s="185"/>
      <c r="J225" s="185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111"/>
      <c r="W225" s="111"/>
      <c r="X225" s="51"/>
      <c r="Y225" s="51"/>
      <c r="Z225" s="51"/>
      <c r="AA225" s="51"/>
      <c r="AB225" s="51">
        <v>10.5</v>
      </c>
      <c r="AC225" s="51">
        <v>268582.59999999998</v>
      </c>
      <c r="AD225" s="51"/>
      <c r="AE225" s="51"/>
      <c r="AF225" s="51"/>
      <c r="AG225" s="51"/>
    </row>
    <row r="226" spans="1:33" ht="21" customHeight="1" x14ac:dyDescent="0.25">
      <c r="A226" s="105" t="s">
        <v>973</v>
      </c>
      <c r="B226" s="109" t="s">
        <v>375</v>
      </c>
      <c r="C226" s="51">
        <v>190914.1</v>
      </c>
      <c r="D226" s="185"/>
      <c r="E226" s="185"/>
      <c r="F226" s="185"/>
      <c r="G226" s="185"/>
      <c r="H226" s="185"/>
      <c r="I226" s="185"/>
      <c r="J226" s="185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111"/>
      <c r="W226" s="111"/>
      <c r="X226" s="51"/>
      <c r="Y226" s="51"/>
      <c r="Z226" s="51"/>
      <c r="AA226" s="51"/>
      <c r="AB226" s="51">
        <v>4.8</v>
      </c>
      <c r="AC226" s="51">
        <v>190914.1</v>
      </c>
      <c r="AD226" s="51"/>
      <c r="AE226" s="51"/>
      <c r="AF226" s="51"/>
      <c r="AG226" s="51"/>
    </row>
    <row r="227" spans="1:33" ht="21" customHeight="1" x14ac:dyDescent="0.25">
      <c r="A227" s="105" t="s">
        <v>974</v>
      </c>
      <c r="B227" s="109" t="s">
        <v>376</v>
      </c>
      <c r="C227" s="51">
        <v>773620.86</v>
      </c>
      <c r="D227" s="185"/>
      <c r="E227" s="185"/>
      <c r="F227" s="185"/>
      <c r="G227" s="185"/>
      <c r="H227" s="185"/>
      <c r="I227" s="185"/>
      <c r="J227" s="185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111">
        <v>333.4</v>
      </c>
      <c r="W227" s="111">
        <v>773620.86</v>
      </c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</row>
    <row r="228" spans="1:33" ht="21" customHeight="1" x14ac:dyDescent="0.25">
      <c r="A228" s="105" t="s">
        <v>975</v>
      </c>
      <c r="B228" s="109" t="s">
        <v>377</v>
      </c>
      <c r="C228" s="51">
        <v>1310109.04</v>
      </c>
      <c r="D228" s="185"/>
      <c r="E228" s="185"/>
      <c r="F228" s="185"/>
      <c r="G228" s="185"/>
      <c r="H228" s="185"/>
      <c r="I228" s="185"/>
      <c r="J228" s="185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111">
        <v>556.4</v>
      </c>
      <c r="W228" s="111">
        <v>1310109.04</v>
      </c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</row>
    <row r="229" spans="1:33" ht="21" customHeight="1" x14ac:dyDescent="0.25">
      <c r="A229" s="105" t="s">
        <v>976</v>
      </c>
      <c r="B229" s="109" t="s">
        <v>378</v>
      </c>
      <c r="C229" s="51">
        <v>271199.88</v>
      </c>
      <c r="D229" s="185"/>
      <c r="E229" s="185"/>
      <c r="F229" s="185"/>
      <c r="G229" s="185"/>
      <c r="H229" s="185"/>
      <c r="I229" s="185"/>
      <c r="J229" s="185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111"/>
      <c r="W229" s="111"/>
      <c r="X229" s="51"/>
      <c r="Y229" s="51"/>
      <c r="Z229" s="51"/>
      <c r="AA229" s="51"/>
      <c r="AB229" s="51">
        <v>12.8</v>
      </c>
      <c r="AC229" s="51">
        <v>271199.88</v>
      </c>
      <c r="AD229" s="51"/>
      <c r="AE229" s="51"/>
      <c r="AF229" s="51"/>
      <c r="AG229" s="51"/>
    </row>
    <row r="230" spans="1:33" ht="21" customHeight="1" x14ac:dyDescent="0.25">
      <c r="A230" s="105" t="s">
        <v>977</v>
      </c>
      <c r="B230" s="109" t="s">
        <v>379</v>
      </c>
      <c r="C230" s="51">
        <v>1304030.44</v>
      </c>
      <c r="D230" s="185"/>
      <c r="E230" s="185"/>
      <c r="F230" s="185"/>
      <c r="G230" s="185"/>
      <c r="H230" s="185"/>
      <c r="I230" s="185"/>
      <c r="J230" s="185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111">
        <v>585.67999999999995</v>
      </c>
      <c r="W230" s="111">
        <v>1304030.44</v>
      </c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</row>
    <row r="231" spans="1:33" ht="21" customHeight="1" x14ac:dyDescent="0.25">
      <c r="A231" s="105" t="s">
        <v>978</v>
      </c>
      <c r="B231" s="109" t="s">
        <v>380</v>
      </c>
      <c r="C231" s="51">
        <v>702937.8</v>
      </c>
      <c r="D231" s="52"/>
      <c r="E231" s="52"/>
      <c r="F231" s="52"/>
      <c r="G231" s="52"/>
      <c r="H231" s="52"/>
      <c r="I231" s="52"/>
      <c r="J231" s="52"/>
      <c r="K231" s="52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11">
        <v>331.6</v>
      </c>
      <c r="W231" s="111">
        <v>702937.8</v>
      </c>
      <c r="X231" s="185"/>
      <c r="Y231" s="185"/>
      <c r="Z231" s="52"/>
      <c r="AA231" s="52"/>
      <c r="AB231" s="185"/>
      <c r="AC231" s="185"/>
      <c r="AD231" s="185"/>
      <c r="AE231" s="185"/>
      <c r="AF231" s="52"/>
      <c r="AG231" s="51"/>
    </row>
    <row r="232" spans="1:33" ht="21" customHeight="1" x14ac:dyDescent="0.25">
      <c r="A232" s="105" t="s">
        <v>979</v>
      </c>
      <c r="B232" s="137" t="s">
        <v>381</v>
      </c>
      <c r="C232" s="51">
        <v>318062.09000000003</v>
      </c>
      <c r="D232" s="185"/>
      <c r="E232" s="185"/>
      <c r="F232" s="185"/>
      <c r="G232" s="185"/>
      <c r="H232" s="185"/>
      <c r="I232" s="185"/>
      <c r="J232" s="185"/>
      <c r="K232" s="51"/>
      <c r="L232" s="185"/>
      <c r="M232" s="185"/>
      <c r="N232" s="185"/>
      <c r="O232" s="185"/>
      <c r="P232" s="185"/>
      <c r="Q232" s="185"/>
      <c r="R232" s="185"/>
      <c r="S232" s="185"/>
      <c r="T232" s="51"/>
      <c r="U232" s="51"/>
      <c r="V232" s="111"/>
      <c r="W232" s="111"/>
      <c r="X232" s="51"/>
      <c r="Y232" s="51"/>
      <c r="Z232" s="51"/>
      <c r="AA232" s="51"/>
      <c r="AB232" s="51">
        <v>12</v>
      </c>
      <c r="AC232" s="51">
        <v>318062.09000000003</v>
      </c>
      <c r="AD232" s="51"/>
      <c r="AE232" s="51"/>
      <c r="AF232" s="51"/>
      <c r="AG232" s="51"/>
    </row>
    <row r="233" spans="1:33" ht="21" customHeight="1" x14ac:dyDescent="0.25">
      <c r="A233" s="105" t="s">
        <v>980</v>
      </c>
      <c r="B233" s="137" t="s">
        <v>382</v>
      </c>
      <c r="C233" s="51">
        <v>595063</v>
      </c>
      <c r="D233" s="185"/>
      <c r="E233" s="185"/>
      <c r="F233" s="185"/>
      <c r="G233" s="185"/>
      <c r="H233" s="185"/>
      <c r="I233" s="185"/>
      <c r="J233" s="185"/>
      <c r="K233" s="51"/>
      <c r="L233" s="185"/>
      <c r="M233" s="185"/>
      <c r="N233" s="185"/>
      <c r="O233" s="185"/>
      <c r="P233" s="185"/>
      <c r="Q233" s="185"/>
      <c r="R233" s="185"/>
      <c r="S233" s="185"/>
      <c r="T233" s="51"/>
      <c r="U233" s="51"/>
      <c r="V233" s="111">
        <v>267.60000000000002</v>
      </c>
      <c r="W233" s="111">
        <v>595063</v>
      </c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</row>
    <row r="234" spans="1:33" ht="21" customHeight="1" x14ac:dyDescent="0.25">
      <c r="A234" s="105" t="s">
        <v>981</v>
      </c>
      <c r="B234" s="109" t="s">
        <v>383</v>
      </c>
      <c r="C234" s="51">
        <v>178481</v>
      </c>
      <c r="D234" s="185"/>
      <c r="E234" s="185"/>
      <c r="F234" s="185"/>
      <c r="G234" s="185"/>
      <c r="H234" s="185"/>
      <c r="I234" s="185"/>
      <c r="J234" s="185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111"/>
      <c r="W234" s="111"/>
      <c r="X234" s="51"/>
      <c r="Y234" s="51"/>
      <c r="Z234" s="51"/>
      <c r="AA234" s="51"/>
      <c r="AB234" s="51">
        <v>7.6</v>
      </c>
      <c r="AC234" s="51">
        <v>178481</v>
      </c>
      <c r="AD234" s="51"/>
      <c r="AE234" s="51"/>
      <c r="AF234" s="51"/>
      <c r="AG234" s="51"/>
    </row>
    <row r="235" spans="1:33" ht="21" customHeight="1" x14ac:dyDescent="0.25">
      <c r="A235" s="105" t="s">
        <v>982</v>
      </c>
      <c r="B235" s="109" t="s">
        <v>384</v>
      </c>
      <c r="C235" s="51">
        <v>686001.6</v>
      </c>
      <c r="D235" s="185"/>
      <c r="E235" s="185"/>
      <c r="F235" s="185"/>
      <c r="G235" s="185"/>
      <c r="H235" s="185"/>
      <c r="I235" s="185"/>
      <c r="J235" s="185"/>
      <c r="K235" s="51"/>
      <c r="L235" s="185"/>
      <c r="M235" s="185"/>
      <c r="N235" s="185"/>
      <c r="O235" s="185"/>
      <c r="P235" s="185"/>
      <c r="Q235" s="185"/>
      <c r="R235" s="185"/>
      <c r="S235" s="185"/>
      <c r="T235" s="51"/>
      <c r="U235" s="51"/>
      <c r="V235" s="111">
        <v>302.2</v>
      </c>
      <c r="W235" s="111">
        <v>686001.6</v>
      </c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</row>
    <row r="236" spans="1:33" ht="21" customHeight="1" x14ac:dyDescent="0.25">
      <c r="A236" s="105" t="s">
        <v>983</v>
      </c>
      <c r="B236" s="109" t="s">
        <v>385</v>
      </c>
      <c r="C236" s="51">
        <v>892427.01</v>
      </c>
      <c r="D236" s="185"/>
      <c r="E236" s="185"/>
      <c r="F236" s="185"/>
      <c r="G236" s="185"/>
      <c r="H236" s="185"/>
      <c r="I236" s="185"/>
      <c r="J236" s="185"/>
      <c r="K236" s="51"/>
      <c r="L236" s="185"/>
      <c r="M236" s="185"/>
      <c r="N236" s="185"/>
      <c r="O236" s="185"/>
      <c r="P236" s="185"/>
      <c r="Q236" s="185"/>
      <c r="R236" s="185"/>
      <c r="S236" s="185"/>
      <c r="T236" s="51"/>
      <c r="U236" s="51"/>
      <c r="V236" s="111"/>
      <c r="W236" s="111"/>
      <c r="X236" s="51"/>
      <c r="Y236" s="51"/>
      <c r="Z236" s="51"/>
      <c r="AA236" s="51"/>
      <c r="AB236" s="51">
        <v>37.1</v>
      </c>
      <c r="AC236" s="51">
        <v>892427.01</v>
      </c>
      <c r="AD236" s="51"/>
      <c r="AE236" s="51"/>
      <c r="AF236" s="51"/>
      <c r="AG236" s="51"/>
    </row>
    <row r="237" spans="1:33" ht="21" customHeight="1" x14ac:dyDescent="0.25">
      <c r="A237" s="105" t="s">
        <v>984</v>
      </c>
      <c r="B237" s="109" t="s">
        <v>386</v>
      </c>
      <c r="C237" s="51">
        <v>618084.69999999995</v>
      </c>
      <c r="D237" s="185"/>
      <c r="E237" s="185"/>
      <c r="F237" s="185"/>
      <c r="G237" s="185"/>
      <c r="H237" s="185"/>
      <c r="I237" s="185"/>
      <c r="J237" s="185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111">
        <v>279.7</v>
      </c>
      <c r="W237" s="111">
        <v>618084.69999999995</v>
      </c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</row>
    <row r="238" spans="1:33" ht="21" customHeight="1" x14ac:dyDescent="0.25">
      <c r="A238" s="105" t="s">
        <v>985</v>
      </c>
      <c r="B238" s="137" t="s">
        <v>387</v>
      </c>
      <c r="C238" s="51">
        <v>83024.600000000006</v>
      </c>
      <c r="D238" s="185"/>
      <c r="E238" s="185"/>
      <c r="F238" s="185"/>
      <c r="G238" s="185"/>
      <c r="H238" s="185"/>
      <c r="I238" s="185"/>
      <c r="J238" s="185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111"/>
      <c r="W238" s="111"/>
      <c r="X238" s="51"/>
      <c r="Y238" s="51"/>
      <c r="Z238" s="51"/>
      <c r="AA238" s="51"/>
      <c r="AB238" s="51">
        <v>5.3</v>
      </c>
      <c r="AC238" s="51">
        <v>83024.600000000006</v>
      </c>
      <c r="AD238" s="51"/>
      <c r="AE238" s="51"/>
      <c r="AF238" s="51"/>
      <c r="AG238" s="51"/>
    </row>
    <row r="239" spans="1:33" ht="21" customHeight="1" x14ac:dyDescent="0.25">
      <c r="A239" s="105" t="s">
        <v>986</v>
      </c>
      <c r="B239" s="109" t="s">
        <v>388</v>
      </c>
      <c r="C239" s="51">
        <v>333180.3</v>
      </c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107"/>
      <c r="W239" s="107"/>
      <c r="X239" s="52"/>
      <c r="Y239" s="52"/>
      <c r="Z239" s="52"/>
      <c r="AA239" s="52"/>
      <c r="AB239" s="51">
        <v>12.8</v>
      </c>
      <c r="AC239" s="51">
        <v>333180.3</v>
      </c>
      <c r="AD239" s="52"/>
      <c r="AE239" s="52"/>
      <c r="AF239" s="52"/>
      <c r="AG239" s="52"/>
    </row>
    <row r="240" spans="1:33" s="42" customFormat="1" ht="21" customHeight="1" x14ac:dyDescent="0.25">
      <c r="A240" s="105" t="s">
        <v>987</v>
      </c>
      <c r="B240" s="109" t="s">
        <v>389</v>
      </c>
      <c r="C240" s="51">
        <v>205832.1</v>
      </c>
      <c r="D240" s="185"/>
      <c r="E240" s="185"/>
      <c r="F240" s="185"/>
      <c r="G240" s="185"/>
      <c r="H240" s="185"/>
      <c r="I240" s="185"/>
      <c r="J240" s="185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111"/>
      <c r="W240" s="111"/>
      <c r="X240" s="51"/>
      <c r="Y240" s="51"/>
      <c r="Z240" s="51"/>
      <c r="AA240" s="51"/>
      <c r="AB240" s="51">
        <v>7.1</v>
      </c>
      <c r="AC240" s="51">
        <v>205832.1</v>
      </c>
      <c r="AD240" s="51"/>
      <c r="AE240" s="51"/>
      <c r="AF240" s="51"/>
      <c r="AG240" s="51"/>
    </row>
    <row r="241" spans="1:33" s="42" customFormat="1" ht="21" customHeight="1" x14ac:dyDescent="0.25">
      <c r="A241" s="105" t="s">
        <v>988</v>
      </c>
      <c r="B241" s="109" t="s">
        <v>390</v>
      </c>
      <c r="C241" s="51">
        <v>69834</v>
      </c>
      <c r="D241" s="185"/>
      <c r="E241" s="185"/>
      <c r="F241" s="185"/>
      <c r="G241" s="185"/>
      <c r="H241" s="185"/>
      <c r="I241" s="185"/>
      <c r="J241" s="185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111"/>
      <c r="W241" s="111"/>
      <c r="X241" s="51"/>
      <c r="Y241" s="51"/>
      <c r="Z241" s="51"/>
      <c r="AA241" s="51"/>
      <c r="AB241" s="51">
        <v>4.5999999999999996</v>
      </c>
      <c r="AC241" s="51">
        <v>69834</v>
      </c>
      <c r="AD241" s="51"/>
      <c r="AE241" s="51"/>
      <c r="AF241" s="51"/>
      <c r="AG241" s="51"/>
    </row>
    <row r="242" spans="1:33" s="42" customFormat="1" ht="21" customHeight="1" x14ac:dyDescent="0.25">
      <c r="A242" s="105" t="s">
        <v>989</v>
      </c>
      <c r="B242" s="109" t="s">
        <v>391</v>
      </c>
      <c r="C242" s="51">
        <v>177613.5</v>
      </c>
      <c r="D242" s="185"/>
      <c r="E242" s="185"/>
      <c r="F242" s="185"/>
      <c r="G242" s="185"/>
      <c r="H242" s="185"/>
      <c r="I242" s="185"/>
      <c r="J242" s="185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111"/>
      <c r="W242" s="111"/>
      <c r="X242" s="51"/>
      <c r="Y242" s="51"/>
      <c r="Z242" s="51"/>
      <c r="AA242" s="51"/>
      <c r="AB242" s="51">
        <v>6.7</v>
      </c>
      <c r="AC242" s="51">
        <v>177613.5</v>
      </c>
      <c r="AD242" s="51"/>
      <c r="AE242" s="51"/>
      <c r="AF242" s="51"/>
      <c r="AG242" s="51"/>
    </row>
    <row r="243" spans="1:33" s="42" customFormat="1" ht="21" customHeight="1" x14ac:dyDescent="0.25">
      <c r="A243" s="105" t="s">
        <v>990</v>
      </c>
      <c r="B243" s="109" t="s">
        <v>392</v>
      </c>
      <c r="C243" s="51">
        <v>225208.89</v>
      </c>
      <c r="D243" s="185"/>
      <c r="E243" s="185"/>
      <c r="F243" s="185"/>
      <c r="G243" s="185"/>
      <c r="H243" s="185"/>
      <c r="I243" s="185"/>
      <c r="J243" s="185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111"/>
      <c r="W243" s="111"/>
      <c r="X243" s="51"/>
      <c r="Y243" s="51"/>
      <c r="Z243" s="51"/>
      <c r="AA243" s="51"/>
      <c r="AB243" s="51">
        <v>8.4</v>
      </c>
      <c r="AC243" s="51">
        <v>225208.89</v>
      </c>
      <c r="AD243" s="51"/>
      <c r="AE243" s="51"/>
      <c r="AF243" s="51"/>
      <c r="AG243" s="51"/>
    </row>
    <row r="244" spans="1:33" s="42" customFormat="1" ht="21" customHeight="1" x14ac:dyDescent="0.25">
      <c r="A244" s="105" t="s">
        <v>991</v>
      </c>
      <c r="B244" s="109" t="s">
        <v>393</v>
      </c>
      <c r="C244" s="51">
        <v>135618.70000000001</v>
      </c>
      <c r="D244" s="185"/>
      <c r="E244" s="185"/>
      <c r="F244" s="185"/>
      <c r="G244" s="185"/>
      <c r="H244" s="185"/>
      <c r="I244" s="185"/>
      <c r="J244" s="185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111"/>
      <c r="W244" s="111"/>
      <c r="X244" s="51"/>
      <c r="Y244" s="51"/>
      <c r="Z244" s="51"/>
      <c r="AA244" s="51"/>
      <c r="AB244" s="51">
        <v>7.9</v>
      </c>
      <c r="AC244" s="51">
        <v>135618.70000000001</v>
      </c>
      <c r="AD244" s="51"/>
      <c r="AE244" s="51"/>
      <c r="AF244" s="51"/>
      <c r="AG244" s="51"/>
    </row>
    <row r="245" spans="1:33" s="42" customFormat="1" ht="21" customHeight="1" x14ac:dyDescent="0.25">
      <c r="A245" s="105" t="s">
        <v>992</v>
      </c>
      <c r="B245" s="109" t="s">
        <v>394</v>
      </c>
      <c r="C245" s="51">
        <v>156942.5</v>
      </c>
      <c r="D245" s="185"/>
      <c r="E245" s="185"/>
      <c r="F245" s="185"/>
      <c r="G245" s="185"/>
      <c r="H245" s="185"/>
      <c r="I245" s="185"/>
      <c r="J245" s="185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111"/>
      <c r="W245" s="111"/>
      <c r="X245" s="51"/>
      <c r="Y245" s="51"/>
      <c r="Z245" s="51"/>
      <c r="AA245" s="51"/>
      <c r="AB245" s="51">
        <v>6.6</v>
      </c>
      <c r="AC245" s="51">
        <v>156942.5</v>
      </c>
      <c r="AD245" s="51"/>
      <c r="AE245" s="51"/>
      <c r="AF245" s="51"/>
      <c r="AG245" s="51"/>
    </row>
    <row r="246" spans="1:33" s="42" customFormat="1" ht="21" customHeight="1" x14ac:dyDescent="0.25">
      <c r="A246" s="105" t="s">
        <v>993</v>
      </c>
      <c r="B246" s="109" t="s">
        <v>395</v>
      </c>
      <c r="C246" s="51">
        <v>506642.4</v>
      </c>
      <c r="D246" s="185"/>
      <c r="E246" s="185"/>
      <c r="F246" s="185"/>
      <c r="G246" s="185"/>
      <c r="H246" s="185"/>
      <c r="I246" s="185"/>
      <c r="J246" s="185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111">
        <v>211.2</v>
      </c>
      <c r="W246" s="111">
        <v>506642.4</v>
      </c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</row>
    <row r="247" spans="1:33" s="42" customFormat="1" ht="21" customHeight="1" x14ac:dyDescent="0.25">
      <c r="A247" s="105" t="s">
        <v>994</v>
      </c>
      <c r="B247" s="109" t="s">
        <v>396</v>
      </c>
      <c r="C247" s="51">
        <v>1020471.1</v>
      </c>
      <c r="D247" s="185"/>
      <c r="E247" s="185"/>
      <c r="F247" s="185"/>
      <c r="G247" s="185"/>
      <c r="H247" s="185"/>
      <c r="I247" s="185"/>
      <c r="J247" s="185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111">
        <v>444.5</v>
      </c>
      <c r="W247" s="111">
        <v>1020471.1</v>
      </c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</row>
    <row r="248" spans="1:33" s="42" customFormat="1" ht="21" customHeight="1" x14ac:dyDescent="0.25">
      <c r="A248" s="105" t="s">
        <v>995</v>
      </c>
      <c r="B248" s="109" t="s">
        <v>397</v>
      </c>
      <c r="C248" s="51">
        <v>208128.8</v>
      </c>
      <c r="D248" s="185"/>
      <c r="E248" s="185"/>
      <c r="F248" s="185"/>
      <c r="G248" s="185"/>
      <c r="H248" s="185"/>
      <c r="I248" s="185"/>
      <c r="J248" s="185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111"/>
      <c r="W248" s="111"/>
      <c r="X248" s="51"/>
      <c r="Y248" s="51"/>
      <c r="Z248" s="51"/>
      <c r="AA248" s="51"/>
      <c r="AB248" s="51">
        <v>9.3000000000000007</v>
      </c>
      <c r="AC248" s="51">
        <v>208128.8</v>
      </c>
      <c r="AD248" s="51"/>
      <c r="AE248" s="51"/>
      <c r="AF248" s="51"/>
      <c r="AG248" s="51"/>
    </row>
    <row r="249" spans="1:33" s="42" customFormat="1" ht="21" customHeight="1" x14ac:dyDescent="0.25">
      <c r="A249" s="105" t="s">
        <v>996</v>
      </c>
      <c r="B249" s="109" t="s">
        <v>398</v>
      </c>
      <c r="C249" s="51">
        <v>175354.9</v>
      </c>
      <c r="D249" s="185"/>
      <c r="E249" s="185"/>
      <c r="F249" s="185"/>
      <c r="G249" s="185"/>
      <c r="H249" s="185"/>
      <c r="I249" s="185"/>
      <c r="J249" s="185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111"/>
      <c r="W249" s="111"/>
      <c r="X249" s="51"/>
      <c r="Y249" s="51"/>
      <c r="Z249" s="51"/>
      <c r="AA249" s="51"/>
      <c r="AB249" s="51">
        <v>9</v>
      </c>
      <c r="AC249" s="51">
        <v>175354.9</v>
      </c>
      <c r="AD249" s="51"/>
      <c r="AE249" s="51"/>
      <c r="AF249" s="51"/>
      <c r="AG249" s="51"/>
    </row>
    <row r="250" spans="1:33" s="42" customFormat="1" ht="21" customHeight="1" x14ac:dyDescent="0.25">
      <c r="A250" s="105" t="s">
        <v>997</v>
      </c>
      <c r="B250" s="109" t="s">
        <v>399</v>
      </c>
      <c r="C250" s="51">
        <v>106212.66</v>
      </c>
      <c r="D250" s="185"/>
      <c r="E250" s="185"/>
      <c r="F250" s="185"/>
      <c r="G250" s="185"/>
      <c r="H250" s="185"/>
      <c r="I250" s="185"/>
      <c r="J250" s="185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111"/>
      <c r="W250" s="111"/>
      <c r="X250" s="51"/>
      <c r="Y250" s="51"/>
      <c r="Z250" s="51"/>
      <c r="AA250" s="51"/>
      <c r="AB250" s="51">
        <v>9.3000000000000007</v>
      </c>
      <c r="AC250" s="51">
        <v>106212.66</v>
      </c>
      <c r="AD250" s="51"/>
      <c r="AE250" s="51"/>
      <c r="AF250" s="51"/>
      <c r="AG250" s="51"/>
    </row>
    <row r="251" spans="1:33" s="42" customFormat="1" ht="21" customHeight="1" x14ac:dyDescent="0.25">
      <c r="A251" s="105" t="s">
        <v>998</v>
      </c>
      <c r="B251" s="109" t="s">
        <v>400</v>
      </c>
      <c r="C251" s="51">
        <v>185278.8</v>
      </c>
      <c r="D251" s="185"/>
      <c r="E251" s="185"/>
      <c r="F251" s="185"/>
      <c r="G251" s="185"/>
      <c r="H251" s="185"/>
      <c r="I251" s="185"/>
      <c r="J251" s="185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111"/>
      <c r="W251" s="111"/>
      <c r="X251" s="51"/>
      <c r="Y251" s="51"/>
      <c r="Z251" s="51"/>
      <c r="AA251" s="51"/>
      <c r="AB251" s="51">
        <v>10</v>
      </c>
      <c r="AC251" s="51">
        <v>185278.8</v>
      </c>
      <c r="AD251" s="51"/>
      <c r="AE251" s="51"/>
      <c r="AF251" s="51"/>
      <c r="AG251" s="51"/>
    </row>
    <row r="252" spans="1:33" s="42" customFormat="1" ht="21" customHeight="1" x14ac:dyDescent="0.25">
      <c r="A252" s="105"/>
      <c r="B252" s="119" t="s">
        <v>102</v>
      </c>
      <c r="C252" s="52">
        <f>SUM(C253:C275)</f>
        <v>9881562.8100000005</v>
      </c>
      <c r="D252" s="189"/>
      <c r="E252" s="189"/>
      <c r="F252" s="189"/>
      <c r="G252" s="189"/>
      <c r="H252" s="189"/>
      <c r="I252" s="189"/>
      <c r="J252" s="189"/>
      <c r="K252" s="52">
        <f>SUM(K253:K275)</f>
        <v>556882.62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107">
        <f>SUM(V253:V275)</f>
        <v>4066.1</v>
      </c>
      <c r="W252" s="107">
        <f>SUM(W253:W275)</f>
        <v>8649762.9900000002</v>
      </c>
      <c r="X252" s="52"/>
      <c r="Y252" s="52"/>
      <c r="Z252" s="52"/>
      <c r="AA252" s="52"/>
      <c r="AB252" s="52">
        <f>SUM(AB253:AB275)</f>
        <v>14.3</v>
      </c>
      <c r="AC252" s="52">
        <f>SUM(AC253:AC275)</f>
        <v>504949.2</v>
      </c>
      <c r="AD252" s="52"/>
      <c r="AE252" s="52"/>
      <c r="AF252" s="52">
        <f>SUM(AF253:AF275)</f>
        <v>169968</v>
      </c>
      <c r="AG252" s="52"/>
    </row>
    <row r="253" spans="1:33" s="42" customFormat="1" ht="21" customHeight="1" x14ac:dyDescent="0.25">
      <c r="A253" s="105" t="s">
        <v>999</v>
      </c>
      <c r="B253" s="109" t="s">
        <v>197</v>
      </c>
      <c r="C253" s="51">
        <v>225600</v>
      </c>
      <c r="D253" s="185"/>
      <c r="E253" s="185"/>
      <c r="F253" s="185"/>
      <c r="G253" s="185"/>
      <c r="H253" s="185"/>
      <c r="I253" s="185"/>
      <c r="J253" s="185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111">
        <v>94</v>
      </c>
      <c r="W253" s="111">
        <v>225600</v>
      </c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</row>
    <row r="254" spans="1:33" s="42" customFormat="1" ht="21" customHeight="1" x14ac:dyDescent="0.25">
      <c r="A254" s="105" t="s">
        <v>1000</v>
      </c>
      <c r="B254" s="109" t="s">
        <v>198</v>
      </c>
      <c r="C254" s="51">
        <v>163957.6</v>
      </c>
      <c r="D254" s="185"/>
      <c r="E254" s="185"/>
      <c r="F254" s="185"/>
      <c r="G254" s="185"/>
      <c r="H254" s="185"/>
      <c r="I254" s="185"/>
      <c r="J254" s="185"/>
      <c r="K254" s="51">
        <v>121516</v>
      </c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111"/>
      <c r="W254" s="111"/>
      <c r="X254" s="51"/>
      <c r="Y254" s="51"/>
      <c r="Z254" s="51"/>
      <c r="AA254" s="51"/>
      <c r="AB254" s="51"/>
      <c r="AC254" s="51"/>
      <c r="AD254" s="51"/>
      <c r="AE254" s="51"/>
      <c r="AF254" s="51">
        <v>42441.599999999999</v>
      </c>
      <c r="AG254" s="51"/>
    </row>
    <row r="255" spans="1:33" s="42" customFormat="1" ht="21" customHeight="1" x14ac:dyDescent="0.25">
      <c r="A255" s="105" t="s">
        <v>1001</v>
      </c>
      <c r="B255" s="109" t="s">
        <v>199</v>
      </c>
      <c r="C255" s="51">
        <v>73369</v>
      </c>
      <c r="D255" s="185"/>
      <c r="E255" s="185"/>
      <c r="F255" s="185"/>
      <c r="G255" s="185"/>
      <c r="H255" s="185"/>
      <c r="I255" s="185"/>
      <c r="J255" s="185"/>
      <c r="K255" s="51">
        <v>56243</v>
      </c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111"/>
      <c r="W255" s="111"/>
      <c r="X255" s="51"/>
      <c r="Y255" s="51"/>
      <c r="Z255" s="51"/>
      <c r="AA255" s="51"/>
      <c r="AB255" s="51"/>
      <c r="AC255" s="51"/>
      <c r="AD255" s="51"/>
      <c r="AE255" s="51"/>
      <c r="AF255" s="51">
        <v>17126</v>
      </c>
      <c r="AG255" s="51"/>
    </row>
    <row r="256" spans="1:33" s="42" customFormat="1" ht="21" customHeight="1" x14ac:dyDescent="0.25">
      <c r="A256" s="105" t="s">
        <v>1002</v>
      </c>
      <c r="B256" s="109" t="s">
        <v>200</v>
      </c>
      <c r="C256" s="51">
        <v>559534.76</v>
      </c>
      <c r="D256" s="185"/>
      <c r="E256" s="185"/>
      <c r="F256" s="185"/>
      <c r="G256" s="185"/>
      <c r="H256" s="185"/>
      <c r="I256" s="185"/>
      <c r="J256" s="185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111">
        <v>308</v>
      </c>
      <c r="W256" s="111">
        <v>559534.76</v>
      </c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</row>
    <row r="257" spans="1:33" s="42" customFormat="1" ht="21" customHeight="1" x14ac:dyDescent="0.25">
      <c r="A257" s="105" t="s">
        <v>1003</v>
      </c>
      <c r="B257" s="109" t="s">
        <v>201</v>
      </c>
      <c r="C257" s="51">
        <v>645120</v>
      </c>
      <c r="D257" s="185"/>
      <c r="E257" s="185"/>
      <c r="F257" s="185"/>
      <c r="G257" s="185"/>
      <c r="H257" s="185"/>
      <c r="I257" s="185"/>
      <c r="J257" s="185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111">
        <v>268.8</v>
      </c>
      <c r="W257" s="111">
        <v>645120</v>
      </c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</row>
    <row r="258" spans="1:33" s="42" customFormat="1" ht="21" customHeight="1" x14ac:dyDescent="0.25">
      <c r="A258" s="105" t="s">
        <v>1004</v>
      </c>
      <c r="B258" s="109" t="s">
        <v>202</v>
      </c>
      <c r="C258" s="51">
        <v>637920</v>
      </c>
      <c r="D258" s="185"/>
      <c r="E258" s="185"/>
      <c r="F258" s="185"/>
      <c r="G258" s="185"/>
      <c r="H258" s="185"/>
      <c r="I258" s="185"/>
      <c r="J258" s="185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111">
        <v>265.8</v>
      </c>
      <c r="W258" s="111">
        <v>637920</v>
      </c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</row>
    <row r="259" spans="1:33" s="42" customFormat="1" ht="21" customHeight="1" x14ac:dyDescent="0.25">
      <c r="A259" s="105" t="s">
        <v>1005</v>
      </c>
      <c r="B259" s="109" t="s">
        <v>203</v>
      </c>
      <c r="C259" s="51">
        <v>650400</v>
      </c>
      <c r="D259" s="185"/>
      <c r="E259" s="185"/>
      <c r="F259" s="185"/>
      <c r="G259" s="185"/>
      <c r="H259" s="185"/>
      <c r="I259" s="185"/>
      <c r="J259" s="185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111">
        <v>271</v>
      </c>
      <c r="W259" s="111">
        <v>650400</v>
      </c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</row>
    <row r="260" spans="1:33" s="42" customFormat="1" ht="21" customHeight="1" x14ac:dyDescent="0.25">
      <c r="A260" s="105" t="s">
        <v>1006</v>
      </c>
      <c r="B260" s="109" t="s">
        <v>204</v>
      </c>
      <c r="C260" s="51">
        <v>35163.800000000003</v>
      </c>
      <c r="D260" s="185"/>
      <c r="E260" s="185"/>
      <c r="F260" s="185"/>
      <c r="G260" s="185"/>
      <c r="H260" s="185"/>
      <c r="I260" s="185"/>
      <c r="J260" s="185"/>
      <c r="K260" s="51">
        <v>1457</v>
      </c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111"/>
      <c r="W260" s="111"/>
      <c r="X260" s="51"/>
      <c r="Y260" s="51"/>
      <c r="Z260" s="51"/>
      <c r="AA260" s="51"/>
      <c r="AB260" s="51"/>
      <c r="AC260" s="51"/>
      <c r="AD260" s="51"/>
      <c r="AE260" s="51"/>
      <c r="AF260" s="51">
        <v>33706.800000000003</v>
      </c>
      <c r="AG260" s="51"/>
    </row>
    <row r="261" spans="1:33" s="42" customFormat="1" ht="21" customHeight="1" x14ac:dyDescent="0.25">
      <c r="A261" s="105" t="s">
        <v>1007</v>
      </c>
      <c r="B261" s="109" t="s">
        <v>205</v>
      </c>
      <c r="C261" s="51">
        <v>504949.2</v>
      </c>
      <c r="D261" s="185"/>
      <c r="E261" s="185"/>
      <c r="F261" s="185"/>
      <c r="G261" s="185"/>
      <c r="H261" s="185"/>
      <c r="I261" s="185"/>
      <c r="J261" s="185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111"/>
      <c r="W261" s="111"/>
      <c r="X261" s="51"/>
      <c r="Y261" s="51"/>
      <c r="Z261" s="51"/>
      <c r="AA261" s="51"/>
      <c r="AB261" s="51">
        <v>7</v>
      </c>
      <c r="AC261" s="51">
        <v>504949.2</v>
      </c>
      <c r="AD261" s="51"/>
      <c r="AE261" s="51"/>
      <c r="AF261" s="51"/>
      <c r="AG261" s="51"/>
    </row>
    <row r="262" spans="1:33" s="42" customFormat="1" ht="21" customHeight="1" x14ac:dyDescent="0.25">
      <c r="A262" s="105" t="s">
        <v>1008</v>
      </c>
      <c r="B262" s="109" t="s">
        <v>206</v>
      </c>
      <c r="C262" s="51">
        <v>181736</v>
      </c>
      <c r="D262" s="185"/>
      <c r="E262" s="185"/>
      <c r="F262" s="185"/>
      <c r="G262" s="185"/>
      <c r="H262" s="185"/>
      <c r="I262" s="185"/>
      <c r="J262" s="185"/>
      <c r="K262" s="51">
        <v>164610</v>
      </c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111"/>
      <c r="W262" s="111"/>
      <c r="X262" s="51"/>
      <c r="Y262" s="51"/>
      <c r="Z262" s="51"/>
      <c r="AA262" s="51"/>
      <c r="AB262" s="51">
        <v>7.3</v>
      </c>
      <c r="AC262" s="51"/>
      <c r="AD262" s="51"/>
      <c r="AE262" s="51"/>
      <c r="AF262" s="51">
        <v>17126</v>
      </c>
      <c r="AG262" s="51"/>
    </row>
    <row r="263" spans="1:33" s="42" customFormat="1" ht="21" customHeight="1" x14ac:dyDescent="0.25">
      <c r="A263" s="105" t="s">
        <v>1009</v>
      </c>
      <c r="B263" s="109" t="s">
        <v>207</v>
      </c>
      <c r="C263" s="51">
        <v>596487.01</v>
      </c>
      <c r="D263" s="185"/>
      <c r="E263" s="185"/>
      <c r="F263" s="185"/>
      <c r="G263" s="185"/>
      <c r="H263" s="185"/>
      <c r="I263" s="185"/>
      <c r="J263" s="185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111">
        <v>290</v>
      </c>
      <c r="W263" s="111">
        <v>596487.01</v>
      </c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</row>
    <row r="264" spans="1:33" s="42" customFormat="1" ht="21" customHeight="1" x14ac:dyDescent="0.25">
      <c r="A264" s="105" t="s">
        <v>1010</v>
      </c>
      <c r="B264" s="109" t="s">
        <v>208</v>
      </c>
      <c r="C264" s="51">
        <v>596208.06000000006</v>
      </c>
      <c r="D264" s="185"/>
      <c r="E264" s="185"/>
      <c r="F264" s="185"/>
      <c r="G264" s="185"/>
      <c r="H264" s="185"/>
      <c r="I264" s="185"/>
      <c r="J264" s="185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111">
        <v>290</v>
      </c>
      <c r="W264" s="111">
        <v>596208.06000000006</v>
      </c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</row>
    <row r="265" spans="1:33" s="42" customFormat="1" ht="21" customHeight="1" x14ac:dyDescent="0.25">
      <c r="A265" s="105" t="s">
        <v>1011</v>
      </c>
      <c r="B265" s="113" t="s">
        <v>209</v>
      </c>
      <c r="C265" s="51">
        <v>700800</v>
      </c>
      <c r="D265" s="185"/>
      <c r="E265" s="185"/>
      <c r="F265" s="185"/>
      <c r="G265" s="185"/>
      <c r="H265" s="185"/>
      <c r="I265" s="185"/>
      <c r="J265" s="185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111">
        <v>292</v>
      </c>
      <c r="W265" s="111">
        <v>700800</v>
      </c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</row>
    <row r="266" spans="1:33" s="42" customFormat="1" ht="21" customHeight="1" x14ac:dyDescent="0.25">
      <c r="A266" s="105" t="s">
        <v>1012</v>
      </c>
      <c r="B266" s="113" t="s">
        <v>211</v>
      </c>
      <c r="C266" s="51">
        <v>47737.79</v>
      </c>
      <c r="D266" s="185"/>
      <c r="E266" s="185"/>
      <c r="F266" s="185"/>
      <c r="G266" s="185"/>
      <c r="H266" s="185"/>
      <c r="I266" s="185"/>
      <c r="J266" s="185"/>
      <c r="K266" s="51">
        <v>47737.79</v>
      </c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111"/>
      <c r="W266" s="11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</row>
    <row r="267" spans="1:33" s="42" customFormat="1" ht="21" customHeight="1" x14ac:dyDescent="0.25">
      <c r="A267" s="105" t="s">
        <v>1013</v>
      </c>
      <c r="B267" s="113" t="s">
        <v>210</v>
      </c>
      <c r="C267" s="51">
        <v>596540.99</v>
      </c>
      <c r="D267" s="185"/>
      <c r="E267" s="185"/>
      <c r="F267" s="185"/>
      <c r="G267" s="185"/>
      <c r="H267" s="185"/>
      <c r="I267" s="185"/>
      <c r="J267" s="185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111">
        <v>290</v>
      </c>
      <c r="W267" s="111">
        <v>596540.99</v>
      </c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</row>
    <row r="268" spans="1:33" s="42" customFormat="1" ht="21" customHeight="1" x14ac:dyDescent="0.25">
      <c r="A268" s="105" t="s">
        <v>1014</v>
      </c>
      <c r="B268" s="113" t="s">
        <v>212</v>
      </c>
      <c r="C268" s="51">
        <v>579339.88</v>
      </c>
      <c r="D268" s="185"/>
      <c r="E268" s="185"/>
      <c r="F268" s="185"/>
      <c r="G268" s="185"/>
      <c r="H268" s="185"/>
      <c r="I268" s="185"/>
      <c r="J268" s="185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111">
        <v>290</v>
      </c>
      <c r="W268" s="111">
        <v>579339.88</v>
      </c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</row>
    <row r="269" spans="1:33" s="42" customFormat="1" ht="21" customHeight="1" x14ac:dyDescent="0.25">
      <c r="A269" s="105" t="s">
        <v>1015</v>
      </c>
      <c r="B269" s="113" t="s">
        <v>213</v>
      </c>
      <c r="C269" s="51">
        <v>571043.30000000005</v>
      </c>
      <c r="D269" s="185"/>
      <c r="E269" s="185"/>
      <c r="F269" s="185"/>
      <c r="G269" s="185"/>
      <c r="H269" s="185"/>
      <c r="I269" s="185"/>
      <c r="J269" s="185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111">
        <v>290</v>
      </c>
      <c r="W269" s="111">
        <v>571043.30000000005</v>
      </c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</row>
    <row r="270" spans="1:33" s="42" customFormat="1" ht="21" customHeight="1" x14ac:dyDescent="0.25">
      <c r="A270" s="105" t="s">
        <v>1016</v>
      </c>
      <c r="B270" s="113" t="s">
        <v>214</v>
      </c>
      <c r="C270" s="51">
        <v>569199.85</v>
      </c>
      <c r="D270" s="185"/>
      <c r="E270" s="185"/>
      <c r="F270" s="185"/>
      <c r="G270" s="185"/>
      <c r="H270" s="185"/>
      <c r="I270" s="185"/>
      <c r="J270" s="185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111">
        <v>275.5</v>
      </c>
      <c r="W270" s="111">
        <v>569199.85</v>
      </c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</row>
    <row r="271" spans="1:33" s="42" customFormat="1" ht="21" customHeight="1" x14ac:dyDescent="0.25">
      <c r="A271" s="105" t="s">
        <v>1017</v>
      </c>
      <c r="B271" s="113" t="s">
        <v>215</v>
      </c>
      <c r="C271" s="51">
        <v>136960.43</v>
      </c>
      <c r="D271" s="185"/>
      <c r="E271" s="185"/>
      <c r="F271" s="185"/>
      <c r="G271" s="185"/>
      <c r="H271" s="185"/>
      <c r="I271" s="185"/>
      <c r="J271" s="185"/>
      <c r="K271" s="51">
        <v>94518.83</v>
      </c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111"/>
      <c r="W271" s="111"/>
      <c r="X271" s="51"/>
      <c r="Y271" s="51"/>
      <c r="Z271" s="51"/>
      <c r="AA271" s="51"/>
      <c r="AB271" s="51"/>
      <c r="AC271" s="51"/>
      <c r="AD271" s="51"/>
      <c r="AE271" s="51"/>
      <c r="AF271" s="51">
        <v>42441.599999999999</v>
      </c>
      <c r="AG271" s="51"/>
    </row>
    <row r="272" spans="1:33" s="42" customFormat="1" ht="21" customHeight="1" x14ac:dyDescent="0.25">
      <c r="A272" s="105" t="s">
        <v>1018</v>
      </c>
      <c r="B272" s="113" t="s">
        <v>216</v>
      </c>
      <c r="C272" s="51">
        <v>579818.63</v>
      </c>
      <c r="D272" s="185"/>
      <c r="E272" s="185"/>
      <c r="F272" s="185"/>
      <c r="G272" s="185"/>
      <c r="H272" s="185"/>
      <c r="I272" s="185"/>
      <c r="J272" s="185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111">
        <v>275.5</v>
      </c>
      <c r="W272" s="111">
        <v>579818.63</v>
      </c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</row>
    <row r="273" spans="1:33" s="42" customFormat="1" ht="21" customHeight="1" x14ac:dyDescent="0.25">
      <c r="A273" s="105" t="s">
        <v>1019</v>
      </c>
      <c r="B273" s="113" t="s">
        <v>217</v>
      </c>
      <c r="C273" s="51">
        <v>87926</v>
      </c>
      <c r="D273" s="185"/>
      <c r="E273" s="185"/>
      <c r="F273" s="185"/>
      <c r="G273" s="185"/>
      <c r="H273" s="185"/>
      <c r="I273" s="185"/>
      <c r="J273" s="185"/>
      <c r="K273" s="51">
        <v>70800</v>
      </c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111"/>
      <c r="W273" s="111"/>
      <c r="X273" s="51"/>
      <c r="Y273" s="51"/>
      <c r="Z273" s="51"/>
      <c r="AA273" s="51"/>
      <c r="AB273" s="51"/>
      <c r="AC273" s="51"/>
      <c r="AD273" s="51"/>
      <c r="AE273" s="51"/>
      <c r="AF273" s="51">
        <v>17126</v>
      </c>
      <c r="AG273" s="51"/>
    </row>
    <row r="274" spans="1:33" s="42" customFormat="1" ht="21" customHeight="1" x14ac:dyDescent="0.25">
      <c r="A274" s="105" t="s">
        <v>1020</v>
      </c>
      <c r="B274" s="113" t="s">
        <v>218</v>
      </c>
      <c r="C274" s="51">
        <v>562410.63</v>
      </c>
      <c r="D274" s="185"/>
      <c r="E274" s="185"/>
      <c r="F274" s="185"/>
      <c r="G274" s="185"/>
      <c r="H274" s="185"/>
      <c r="I274" s="185"/>
      <c r="J274" s="185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111">
        <v>275.5</v>
      </c>
      <c r="W274" s="111">
        <v>562410.63</v>
      </c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</row>
    <row r="275" spans="1:33" s="42" customFormat="1" ht="21" customHeight="1" x14ac:dyDescent="0.25">
      <c r="A275" s="105" t="s">
        <v>1021</v>
      </c>
      <c r="B275" s="113" t="s">
        <v>219</v>
      </c>
      <c r="C275" s="51">
        <v>579339.88</v>
      </c>
      <c r="D275" s="185"/>
      <c r="E275" s="185"/>
      <c r="F275" s="185"/>
      <c r="G275" s="185"/>
      <c r="H275" s="185"/>
      <c r="I275" s="185"/>
      <c r="J275" s="185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111">
        <v>290</v>
      </c>
      <c r="W275" s="111">
        <v>579339.88</v>
      </c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</row>
    <row r="276" spans="1:33" s="42" customFormat="1" ht="21" customHeight="1" x14ac:dyDescent="0.25">
      <c r="A276" s="105"/>
      <c r="B276" s="119" t="s">
        <v>103</v>
      </c>
      <c r="C276" s="52">
        <f>SUM(C277:C296)</f>
        <v>5874896</v>
      </c>
      <c r="D276" s="189"/>
      <c r="E276" s="189"/>
      <c r="F276" s="189"/>
      <c r="G276" s="189"/>
      <c r="H276" s="189"/>
      <c r="I276" s="189"/>
      <c r="J276" s="189"/>
      <c r="K276" s="52">
        <f>SUM(K277:K296)</f>
        <v>666874</v>
      </c>
      <c r="L276" s="52">
        <f t="shared" ref="L276:AF276" si="3">SUM(L277:L296)</f>
        <v>0</v>
      </c>
      <c r="M276" s="52">
        <f t="shared" si="3"/>
        <v>0</v>
      </c>
      <c r="N276" s="52">
        <f t="shared" si="3"/>
        <v>0</v>
      </c>
      <c r="O276" s="52">
        <f t="shared" si="3"/>
        <v>0</v>
      </c>
      <c r="P276" s="52">
        <f t="shared" si="3"/>
        <v>0</v>
      </c>
      <c r="Q276" s="52">
        <f t="shared" si="3"/>
        <v>0</v>
      </c>
      <c r="R276" s="52">
        <f t="shared" si="3"/>
        <v>0</v>
      </c>
      <c r="S276" s="52">
        <f t="shared" si="3"/>
        <v>0</v>
      </c>
      <c r="T276" s="52"/>
      <c r="U276" s="52"/>
      <c r="V276" s="52">
        <f t="shared" si="3"/>
        <v>1791</v>
      </c>
      <c r="W276" s="52">
        <f t="shared" si="3"/>
        <v>4298400</v>
      </c>
      <c r="X276" s="52"/>
      <c r="Y276" s="52"/>
      <c r="Z276" s="52"/>
      <c r="AA276" s="52"/>
      <c r="AB276" s="52">
        <f t="shared" si="3"/>
        <v>22.12</v>
      </c>
      <c r="AC276" s="52">
        <f t="shared" si="3"/>
        <v>678398</v>
      </c>
      <c r="AD276" s="52"/>
      <c r="AE276" s="52"/>
      <c r="AF276" s="52">
        <f t="shared" si="3"/>
        <v>231224</v>
      </c>
      <c r="AG276" s="52"/>
    </row>
    <row r="277" spans="1:33" s="42" customFormat="1" ht="21" customHeight="1" x14ac:dyDescent="0.25">
      <c r="A277" s="105" t="s">
        <v>1022</v>
      </c>
      <c r="B277" s="109" t="s">
        <v>309</v>
      </c>
      <c r="C277" s="51">
        <v>484419.6</v>
      </c>
      <c r="D277" s="185"/>
      <c r="E277" s="185"/>
      <c r="F277" s="185"/>
      <c r="G277" s="185"/>
      <c r="H277" s="185"/>
      <c r="I277" s="185"/>
      <c r="J277" s="185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111"/>
      <c r="W277" s="111"/>
      <c r="X277" s="51"/>
      <c r="Y277" s="51"/>
      <c r="Z277" s="51"/>
      <c r="AA277" s="51"/>
      <c r="AB277" s="51">
        <v>7.22</v>
      </c>
      <c r="AC277" s="51">
        <v>484419.6</v>
      </c>
      <c r="AD277" s="51"/>
      <c r="AE277" s="51"/>
      <c r="AF277" s="51"/>
      <c r="AG277" s="51"/>
    </row>
    <row r="278" spans="1:33" s="42" customFormat="1" ht="21" customHeight="1" x14ac:dyDescent="0.25">
      <c r="A278" s="105" t="s">
        <v>1023</v>
      </c>
      <c r="B278" s="109" t="s">
        <v>310</v>
      </c>
      <c r="C278" s="51">
        <v>794400</v>
      </c>
      <c r="D278" s="185"/>
      <c r="E278" s="185"/>
      <c r="F278" s="185"/>
      <c r="G278" s="185"/>
      <c r="H278" s="185"/>
      <c r="I278" s="185"/>
      <c r="J278" s="185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111">
        <v>331</v>
      </c>
      <c r="W278" s="111">
        <v>794400</v>
      </c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</row>
    <row r="279" spans="1:33" s="42" customFormat="1" ht="21" customHeight="1" x14ac:dyDescent="0.25">
      <c r="A279" s="105" t="s">
        <v>1024</v>
      </c>
      <c r="B279" s="113" t="s">
        <v>311</v>
      </c>
      <c r="C279" s="51">
        <v>46331</v>
      </c>
      <c r="D279" s="185"/>
      <c r="E279" s="185"/>
      <c r="F279" s="185"/>
      <c r="G279" s="185"/>
      <c r="H279" s="185"/>
      <c r="I279" s="185"/>
      <c r="J279" s="185"/>
      <c r="K279" s="51">
        <v>29205</v>
      </c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111"/>
      <c r="W279" s="111"/>
      <c r="X279" s="51"/>
      <c r="Y279" s="51"/>
      <c r="Z279" s="51"/>
      <c r="AA279" s="51"/>
      <c r="AB279" s="51"/>
      <c r="AC279" s="51"/>
      <c r="AD279" s="51"/>
      <c r="AE279" s="51"/>
      <c r="AF279" s="51">
        <v>17126</v>
      </c>
      <c r="AG279" s="51"/>
    </row>
    <row r="280" spans="1:33" s="42" customFormat="1" ht="21" customHeight="1" x14ac:dyDescent="0.25">
      <c r="A280" s="105" t="s">
        <v>1025</v>
      </c>
      <c r="B280" s="113" t="s">
        <v>312</v>
      </c>
      <c r="C280" s="51">
        <v>102086</v>
      </c>
      <c r="D280" s="185"/>
      <c r="E280" s="185"/>
      <c r="F280" s="185"/>
      <c r="G280" s="185"/>
      <c r="H280" s="185"/>
      <c r="I280" s="185"/>
      <c r="J280" s="185"/>
      <c r="K280" s="51">
        <v>84960</v>
      </c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111"/>
      <c r="W280" s="111"/>
      <c r="X280" s="51"/>
      <c r="Y280" s="51"/>
      <c r="Z280" s="51"/>
      <c r="AA280" s="51"/>
      <c r="AB280" s="51"/>
      <c r="AC280" s="51"/>
      <c r="AD280" s="51"/>
      <c r="AE280" s="51"/>
      <c r="AF280" s="51">
        <v>17126</v>
      </c>
      <c r="AG280" s="51"/>
    </row>
    <row r="281" spans="1:33" s="42" customFormat="1" ht="21" customHeight="1" x14ac:dyDescent="0.25">
      <c r="A281" s="105" t="s">
        <v>1026</v>
      </c>
      <c r="B281" s="113" t="s">
        <v>313</v>
      </c>
      <c r="C281" s="51">
        <v>312000</v>
      </c>
      <c r="D281" s="185"/>
      <c r="E281" s="185"/>
      <c r="F281" s="185"/>
      <c r="G281" s="185"/>
      <c r="H281" s="185"/>
      <c r="I281" s="185"/>
      <c r="J281" s="185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111">
        <v>130</v>
      </c>
      <c r="W281" s="111">
        <v>312000</v>
      </c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</row>
    <row r="282" spans="1:33" s="42" customFormat="1" ht="21" customHeight="1" x14ac:dyDescent="0.25">
      <c r="A282" s="105" t="s">
        <v>1027</v>
      </c>
      <c r="B282" s="113" t="s">
        <v>314</v>
      </c>
      <c r="C282" s="51">
        <v>48809</v>
      </c>
      <c r="D282" s="185"/>
      <c r="E282" s="185"/>
      <c r="F282" s="185"/>
      <c r="G282" s="185"/>
      <c r="H282" s="185"/>
      <c r="I282" s="185"/>
      <c r="J282" s="185"/>
      <c r="K282" s="51">
        <v>31683</v>
      </c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111"/>
      <c r="W282" s="111"/>
      <c r="X282" s="51"/>
      <c r="Y282" s="51"/>
      <c r="Z282" s="51"/>
      <c r="AA282" s="51"/>
      <c r="AB282" s="51"/>
      <c r="AC282" s="51"/>
      <c r="AD282" s="51"/>
      <c r="AE282" s="51"/>
      <c r="AF282" s="51">
        <v>17126</v>
      </c>
      <c r="AG282" s="51"/>
    </row>
    <row r="283" spans="1:33" s="42" customFormat="1" ht="21" customHeight="1" x14ac:dyDescent="0.25">
      <c r="A283" s="105" t="s">
        <v>1028</v>
      </c>
      <c r="B283" s="113" t="s">
        <v>315</v>
      </c>
      <c r="C283" s="51">
        <v>44561</v>
      </c>
      <c r="D283" s="185"/>
      <c r="E283" s="185"/>
      <c r="F283" s="185"/>
      <c r="G283" s="185"/>
      <c r="H283" s="185"/>
      <c r="I283" s="185"/>
      <c r="J283" s="185"/>
      <c r="K283" s="51">
        <v>27435</v>
      </c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111"/>
      <c r="W283" s="111"/>
      <c r="X283" s="51"/>
      <c r="Y283" s="51"/>
      <c r="Z283" s="51"/>
      <c r="AA283" s="51"/>
      <c r="AB283" s="51"/>
      <c r="AC283" s="51"/>
      <c r="AD283" s="51"/>
      <c r="AE283" s="51"/>
      <c r="AF283" s="51">
        <v>17126</v>
      </c>
      <c r="AG283" s="51"/>
    </row>
    <row r="284" spans="1:33" s="42" customFormat="1" ht="21" customHeight="1" x14ac:dyDescent="0.25">
      <c r="A284" s="105" t="s">
        <v>1029</v>
      </c>
      <c r="B284" s="113" t="s">
        <v>316</v>
      </c>
      <c r="C284" s="51">
        <v>121379</v>
      </c>
      <c r="D284" s="185"/>
      <c r="E284" s="185"/>
      <c r="F284" s="185"/>
      <c r="G284" s="185"/>
      <c r="H284" s="185"/>
      <c r="I284" s="185"/>
      <c r="J284" s="185"/>
      <c r="K284" s="51">
        <v>104253</v>
      </c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111"/>
      <c r="W284" s="111"/>
      <c r="X284" s="51"/>
      <c r="Y284" s="51"/>
      <c r="Z284" s="51"/>
      <c r="AA284" s="51"/>
      <c r="AB284" s="51"/>
      <c r="AC284" s="51"/>
      <c r="AD284" s="51"/>
      <c r="AE284" s="51"/>
      <c r="AF284" s="51">
        <v>17126</v>
      </c>
      <c r="AG284" s="51"/>
    </row>
    <row r="285" spans="1:33" s="42" customFormat="1" ht="21" customHeight="1" x14ac:dyDescent="0.25">
      <c r="A285" s="105" t="s">
        <v>1030</v>
      </c>
      <c r="B285" s="109" t="s">
        <v>317</v>
      </c>
      <c r="C285" s="51">
        <v>967200</v>
      </c>
      <c r="D285" s="185"/>
      <c r="E285" s="185"/>
      <c r="F285" s="185"/>
      <c r="G285" s="185"/>
      <c r="H285" s="185"/>
      <c r="I285" s="185"/>
      <c r="J285" s="185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111">
        <v>403</v>
      </c>
      <c r="W285" s="111">
        <v>967200</v>
      </c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</row>
    <row r="286" spans="1:33" s="42" customFormat="1" ht="21" customHeight="1" x14ac:dyDescent="0.25">
      <c r="A286" s="105" t="s">
        <v>1031</v>
      </c>
      <c r="B286" s="109" t="s">
        <v>418</v>
      </c>
      <c r="C286" s="51">
        <v>193978.4</v>
      </c>
      <c r="D286" s="185"/>
      <c r="E286" s="185"/>
      <c r="F286" s="185"/>
      <c r="G286" s="185"/>
      <c r="H286" s="185"/>
      <c r="I286" s="185"/>
      <c r="J286" s="185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111"/>
      <c r="W286" s="111"/>
      <c r="X286" s="51"/>
      <c r="Y286" s="51"/>
      <c r="Z286" s="51"/>
      <c r="AA286" s="51"/>
      <c r="AB286" s="51">
        <v>14.9</v>
      </c>
      <c r="AC286" s="51">
        <v>193978.4</v>
      </c>
      <c r="AD286" s="51"/>
      <c r="AE286" s="51"/>
      <c r="AF286" s="51"/>
      <c r="AG286" s="51"/>
    </row>
    <row r="287" spans="1:33" s="42" customFormat="1" ht="21" customHeight="1" x14ac:dyDescent="0.25">
      <c r="A287" s="105" t="s">
        <v>1032</v>
      </c>
      <c r="B287" s="109" t="s">
        <v>318</v>
      </c>
      <c r="C287" s="51">
        <v>42968</v>
      </c>
      <c r="D287" s="185"/>
      <c r="E287" s="185"/>
      <c r="F287" s="185"/>
      <c r="G287" s="185"/>
      <c r="H287" s="185"/>
      <c r="I287" s="185"/>
      <c r="J287" s="185"/>
      <c r="K287" s="51">
        <v>25842</v>
      </c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111"/>
      <c r="W287" s="111"/>
      <c r="X287" s="51"/>
      <c r="Y287" s="51"/>
      <c r="Z287" s="51"/>
      <c r="AA287" s="51"/>
      <c r="AB287" s="51"/>
      <c r="AC287" s="51"/>
      <c r="AD287" s="51"/>
      <c r="AE287" s="51"/>
      <c r="AF287" s="51">
        <v>17126</v>
      </c>
      <c r="AG287" s="51"/>
    </row>
    <row r="288" spans="1:33" s="42" customFormat="1" ht="21" customHeight="1" x14ac:dyDescent="0.25">
      <c r="A288" s="105" t="s">
        <v>1033</v>
      </c>
      <c r="B288" s="109" t="s">
        <v>319</v>
      </c>
      <c r="C288" s="51">
        <v>657600</v>
      </c>
      <c r="D288" s="185"/>
      <c r="E288" s="185"/>
      <c r="F288" s="185"/>
      <c r="G288" s="185"/>
      <c r="H288" s="185"/>
      <c r="I288" s="185"/>
      <c r="J288" s="185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111">
        <v>274</v>
      </c>
      <c r="W288" s="111">
        <v>657600</v>
      </c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</row>
    <row r="289" spans="1:33" s="42" customFormat="1" ht="21" customHeight="1" x14ac:dyDescent="0.25">
      <c r="A289" s="105" t="s">
        <v>1034</v>
      </c>
      <c r="B289" s="113" t="s">
        <v>320</v>
      </c>
      <c r="C289" s="51">
        <v>1012800</v>
      </c>
      <c r="D289" s="185"/>
      <c r="E289" s="185"/>
      <c r="F289" s="185"/>
      <c r="G289" s="185"/>
      <c r="H289" s="185"/>
      <c r="I289" s="185"/>
      <c r="J289" s="185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111">
        <v>422</v>
      </c>
      <c r="W289" s="111">
        <v>1012800</v>
      </c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</row>
    <row r="290" spans="1:33" s="42" customFormat="1" ht="21" customHeight="1" x14ac:dyDescent="0.25">
      <c r="A290" s="105" t="s">
        <v>1035</v>
      </c>
      <c r="B290" s="113" t="s">
        <v>326</v>
      </c>
      <c r="C290" s="51">
        <v>554400</v>
      </c>
      <c r="D290" s="185"/>
      <c r="E290" s="185"/>
      <c r="F290" s="185"/>
      <c r="G290" s="185"/>
      <c r="H290" s="185"/>
      <c r="I290" s="185"/>
      <c r="J290" s="185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111">
        <v>231</v>
      </c>
      <c r="W290" s="111">
        <v>554400</v>
      </c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</row>
    <row r="291" spans="1:33" s="42" customFormat="1" ht="21" customHeight="1" x14ac:dyDescent="0.25">
      <c r="A291" s="105" t="s">
        <v>1036</v>
      </c>
      <c r="B291" s="109" t="s">
        <v>321</v>
      </c>
      <c r="C291" s="51">
        <v>52526</v>
      </c>
      <c r="D291" s="185"/>
      <c r="E291" s="185"/>
      <c r="F291" s="185"/>
      <c r="G291" s="185"/>
      <c r="H291" s="185"/>
      <c r="I291" s="185"/>
      <c r="J291" s="185"/>
      <c r="K291" s="51">
        <v>35400</v>
      </c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111"/>
      <c r="W291" s="111"/>
      <c r="X291" s="51"/>
      <c r="Y291" s="51"/>
      <c r="Z291" s="51"/>
      <c r="AA291" s="51"/>
      <c r="AB291" s="51"/>
      <c r="AC291" s="51"/>
      <c r="AD291" s="51"/>
      <c r="AE291" s="51"/>
      <c r="AF291" s="51">
        <v>17126</v>
      </c>
      <c r="AG291" s="51"/>
    </row>
    <row r="292" spans="1:33" s="42" customFormat="1" ht="21" customHeight="1" x14ac:dyDescent="0.25">
      <c r="A292" s="105" t="s">
        <v>1037</v>
      </c>
      <c r="B292" s="109" t="s">
        <v>322</v>
      </c>
      <c r="C292" s="51">
        <v>229334</v>
      </c>
      <c r="D292" s="185"/>
      <c r="E292" s="185"/>
      <c r="F292" s="185"/>
      <c r="G292" s="185"/>
      <c r="H292" s="185"/>
      <c r="I292" s="185"/>
      <c r="J292" s="185"/>
      <c r="K292" s="51">
        <v>186496</v>
      </c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111"/>
      <c r="W292" s="111"/>
      <c r="X292" s="51"/>
      <c r="Y292" s="51"/>
      <c r="Z292" s="51"/>
      <c r="AA292" s="51"/>
      <c r="AB292" s="51"/>
      <c r="AC292" s="51"/>
      <c r="AD292" s="51"/>
      <c r="AE292" s="51"/>
      <c r="AF292" s="51">
        <v>42838</v>
      </c>
      <c r="AG292" s="51"/>
    </row>
    <row r="293" spans="1:33" s="42" customFormat="1" ht="21" customHeight="1" x14ac:dyDescent="0.25">
      <c r="A293" s="105" t="s">
        <v>1038</v>
      </c>
      <c r="B293" s="109" t="s">
        <v>323</v>
      </c>
      <c r="C293" s="51">
        <v>52526</v>
      </c>
      <c r="D293" s="185"/>
      <c r="E293" s="185"/>
      <c r="F293" s="185"/>
      <c r="G293" s="185"/>
      <c r="H293" s="185"/>
      <c r="I293" s="185"/>
      <c r="J293" s="185"/>
      <c r="K293" s="51">
        <v>35400</v>
      </c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111"/>
      <c r="W293" s="111"/>
      <c r="X293" s="51"/>
      <c r="Y293" s="51"/>
      <c r="Z293" s="51"/>
      <c r="AA293" s="51"/>
      <c r="AB293" s="51"/>
      <c r="AC293" s="51"/>
      <c r="AD293" s="51"/>
      <c r="AE293" s="51"/>
      <c r="AF293" s="51">
        <v>17126</v>
      </c>
      <c r="AG293" s="51"/>
    </row>
    <row r="294" spans="1:33" s="42" customFormat="1" ht="21" customHeight="1" x14ac:dyDescent="0.25">
      <c r="A294" s="105" t="s">
        <v>1039</v>
      </c>
      <c r="B294" s="109" t="s">
        <v>324</v>
      </c>
      <c r="C294" s="51">
        <v>52526</v>
      </c>
      <c r="D294" s="185"/>
      <c r="E294" s="185"/>
      <c r="F294" s="185"/>
      <c r="G294" s="185"/>
      <c r="H294" s="185"/>
      <c r="I294" s="185"/>
      <c r="J294" s="185"/>
      <c r="K294" s="51">
        <v>35400</v>
      </c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111"/>
      <c r="W294" s="111"/>
      <c r="X294" s="51"/>
      <c r="Y294" s="51"/>
      <c r="Z294" s="51"/>
      <c r="AA294" s="51"/>
      <c r="AB294" s="51"/>
      <c r="AC294" s="51"/>
      <c r="AD294" s="51"/>
      <c r="AE294" s="51"/>
      <c r="AF294" s="51">
        <v>17126</v>
      </c>
      <c r="AG294" s="51"/>
    </row>
    <row r="295" spans="1:33" s="42" customFormat="1" ht="21" customHeight="1" x14ac:dyDescent="0.25">
      <c r="A295" s="105" t="s">
        <v>1040</v>
      </c>
      <c r="B295" s="109" t="s">
        <v>407</v>
      </c>
      <c r="C295" s="51">
        <v>52526</v>
      </c>
      <c r="D295" s="185"/>
      <c r="E295" s="185"/>
      <c r="F295" s="185"/>
      <c r="G295" s="185"/>
      <c r="H295" s="185"/>
      <c r="I295" s="185"/>
      <c r="J295" s="185"/>
      <c r="K295" s="51">
        <v>35400</v>
      </c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111"/>
      <c r="W295" s="111"/>
      <c r="X295" s="51"/>
      <c r="Y295" s="51"/>
      <c r="Z295" s="51"/>
      <c r="AA295" s="51"/>
      <c r="AB295" s="51"/>
      <c r="AC295" s="51"/>
      <c r="AD295" s="51"/>
      <c r="AE295" s="51"/>
      <c r="AF295" s="51">
        <v>17126</v>
      </c>
      <c r="AG295" s="51"/>
    </row>
    <row r="296" spans="1:33" s="42" customFormat="1" ht="21" customHeight="1" x14ac:dyDescent="0.25">
      <c r="A296" s="105" t="s">
        <v>1041</v>
      </c>
      <c r="B296" s="113" t="s">
        <v>325</v>
      </c>
      <c r="C296" s="51">
        <v>52526</v>
      </c>
      <c r="D296" s="185"/>
      <c r="E296" s="185"/>
      <c r="F296" s="185"/>
      <c r="G296" s="185"/>
      <c r="H296" s="185"/>
      <c r="I296" s="185"/>
      <c r="J296" s="185"/>
      <c r="K296" s="51">
        <v>35400</v>
      </c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111"/>
      <c r="W296" s="111"/>
      <c r="X296" s="51"/>
      <c r="Y296" s="51"/>
      <c r="Z296" s="51"/>
      <c r="AA296" s="51"/>
      <c r="AB296" s="51"/>
      <c r="AC296" s="51"/>
      <c r="AD296" s="51"/>
      <c r="AE296" s="51"/>
      <c r="AF296" s="51">
        <v>17126</v>
      </c>
      <c r="AG296" s="51"/>
    </row>
    <row r="297" spans="1:33" s="42" customFormat="1" ht="21" customHeight="1" x14ac:dyDescent="0.25">
      <c r="A297" s="105"/>
      <c r="B297" s="66" t="s">
        <v>124</v>
      </c>
      <c r="C297" s="52">
        <v>725280</v>
      </c>
      <c r="D297" s="185"/>
      <c r="E297" s="185"/>
      <c r="F297" s="185"/>
      <c r="G297" s="185"/>
      <c r="H297" s="185"/>
      <c r="I297" s="185"/>
      <c r="J297" s="185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107">
        <f>SUM(V298:V298)</f>
        <v>302.2</v>
      </c>
      <c r="W297" s="107">
        <f>SUM(W298:W298)</f>
        <v>725280</v>
      </c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</row>
    <row r="298" spans="1:33" s="42" customFormat="1" ht="21" customHeight="1" x14ac:dyDescent="0.25">
      <c r="A298" s="105" t="s">
        <v>1042</v>
      </c>
      <c r="B298" s="191" t="s">
        <v>125</v>
      </c>
      <c r="C298" s="51">
        <v>725280</v>
      </c>
      <c r="D298" s="185"/>
      <c r="E298" s="185"/>
      <c r="F298" s="185"/>
      <c r="G298" s="185"/>
      <c r="H298" s="185"/>
      <c r="I298" s="185"/>
      <c r="J298" s="185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111">
        <v>302.2</v>
      </c>
      <c r="W298" s="111">
        <v>725280</v>
      </c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</row>
    <row r="299" spans="1:33" s="42" customFormat="1" ht="21" customHeight="1" x14ac:dyDescent="0.25">
      <c r="A299" s="105"/>
      <c r="B299" s="119" t="s">
        <v>104</v>
      </c>
      <c r="C299" s="52">
        <f>SUM(C300:C305)</f>
        <v>6862458</v>
      </c>
      <c r="D299" s="189"/>
      <c r="E299" s="189"/>
      <c r="F299" s="189"/>
      <c r="G299" s="189"/>
      <c r="H299" s="189"/>
      <c r="I299" s="189"/>
      <c r="J299" s="189"/>
      <c r="K299" s="52">
        <f>SUM(K300:K305)</f>
        <v>4439040</v>
      </c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107">
        <f>SUM(V300:V305)</f>
        <v>764</v>
      </c>
      <c r="W299" s="107">
        <f>SUM(W300:W305)</f>
        <v>1833600</v>
      </c>
      <c r="X299" s="52"/>
      <c r="Y299" s="52"/>
      <c r="Z299" s="52"/>
      <c r="AA299" s="52"/>
      <c r="AB299" s="52"/>
      <c r="AC299" s="52"/>
      <c r="AD299" s="52"/>
      <c r="AE299" s="52"/>
      <c r="AF299" s="52">
        <f>SUM(AF300:AF305)</f>
        <v>589818</v>
      </c>
      <c r="AG299" s="52"/>
    </row>
    <row r="300" spans="1:33" s="42" customFormat="1" ht="21" customHeight="1" x14ac:dyDescent="0.25">
      <c r="A300" s="105" t="s">
        <v>1043</v>
      </c>
      <c r="B300" s="109" t="s">
        <v>401</v>
      </c>
      <c r="C300" s="111">
        <v>585600</v>
      </c>
      <c r="D300" s="185"/>
      <c r="E300" s="185"/>
      <c r="F300" s="185"/>
      <c r="G300" s="185"/>
      <c r="H300" s="185"/>
      <c r="I300" s="185"/>
      <c r="J300" s="185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111">
        <v>244</v>
      </c>
      <c r="W300" s="111">
        <v>585600</v>
      </c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</row>
    <row r="301" spans="1:33" s="42" customFormat="1" ht="21" customHeight="1" x14ac:dyDescent="0.25">
      <c r="A301" s="105" t="s">
        <v>1044</v>
      </c>
      <c r="B301" s="109" t="s">
        <v>402</v>
      </c>
      <c r="C301" s="111">
        <v>1549126</v>
      </c>
      <c r="D301" s="185"/>
      <c r="E301" s="185"/>
      <c r="F301" s="185"/>
      <c r="G301" s="185"/>
      <c r="H301" s="185"/>
      <c r="I301" s="185"/>
      <c r="J301" s="185"/>
      <c r="K301" s="51">
        <v>1352520</v>
      </c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111"/>
      <c r="W301" s="111"/>
      <c r="X301" s="51"/>
      <c r="Y301" s="51"/>
      <c r="Z301" s="51"/>
      <c r="AA301" s="51"/>
      <c r="AB301" s="51"/>
      <c r="AC301" s="51"/>
      <c r="AD301" s="51"/>
      <c r="AE301" s="51"/>
      <c r="AF301" s="51">
        <v>196606</v>
      </c>
      <c r="AG301" s="51"/>
    </row>
    <row r="302" spans="1:33" s="42" customFormat="1" ht="21" customHeight="1" x14ac:dyDescent="0.25">
      <c r="A302" s="105" t="s">
        <v>1045</v>
      </c>
      <c r="B302" s="109" t="s">
        <v>405</v>
      </c>
      <c r="C302" s="111">
        <v>1514446</v>
      </c>
      <c r="D302" s="185"/>
      <c r="E302" s="185"/>
      <c r="F302" s="185"/>
      <c r="G302" s="185"/>
      <c r="H302" s="185"/>
      <c r="I302" s="185"/>
      <c r="J302" s="185"/>
      <c r="K302" s="51">
        <v>1317840</v>
      </c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111"/>
      <c r="W302" s="111"/>
      <c r="X302" s="51"/>
      <c r="Y302" s="51"/>
      <c r="Z302" s="51"/>
      <c r="AA302" s="51"/>
      <c r="AB302" s="51"/>
      <c r="AC302" s="51"/>
      <c r="AD302" s="51"/>
      <c r="AE302" s="51"/>
      <c r="AF302" s="51">
        <v>196606</v>
      </c>
      <c r="AG302" s="51"/>
    </row>
    <row r="303" spans="1:33" s="42" customFormat="1" ht="21" customHeight="1" x14ac:dyDescent="0.25">
      <c r="A303" s="105" t="s">
        <v>1046</v>
      </c>
      <c r="B303" s="109" t="s">
        <v>406</v>
      </c>
      <c r="C303" s="111">
        <v>475200</v>
      </c>
      <c r="D303" s="185"/>
      <c r="E303" s="185"/>
      <c r="F303" s="185"/>
      <c r="G303" s="185"/>
      <c r="H303" s="185"/>
      <c r="I303" s="185"/>
      <c r="J303" s="185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111">
        <v>198</v>
      </c>
      <c r="W303" s="111">
        <v>475200</v>
      </c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</row>
    <row r="304" spans="1:33" s="42" customFormat="1" ht="21" customHeight="1" x14ac:dyDescent="0.25">
      <c r="A304" s="105" t="s">
        <v>1047</v>
      </c>
      <c r="B304" s="109" t="s">
        <v>404</v>
      </c>
      <c r="C304" s="111">
        <v>772800</v>
      </c>
      <c r="D304" s="185"/>
      <c r="E304" s="185"/>
      <c r="F304" s="185"/>
      <c r="G304" s="185"/>
      <c r="H304" s="185"/>
      <c r="I304" s="185"/>
      <c r="J304" s="185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111">
        <v>322</v>
      </c>
      <c r="W304" s="111">
        <v>772800</v>
      </c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</row>
    <row r="305" spans="1:33" s="42" customFormat="1" ht="21" customHeight="1" x14ac:dyDescent="0.25">
      <c r="A305" s="105" t="s">
        <v>1048</v>
      </c>
      <c r="B305" s="109" t="s">
        <v>403</v>
      </c>
      <c r="C305" s="111">
        <v>1965286</v>
      </c>
      <c r="D305" s="185"/>
      <c r="E305" s="185"/>
      <c r="F305" s="185"/>
      <c r="G305" s="185"/>
      <c r="H305" s="185"/>
      <c r="I305" s="185"/>
      <c r="J305" s="185"/>
      <c r="K305" s="111">
        <v>1768680</v>
      </c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111"/>
      <c r="W305" s="111"/>
      <c r="X305" s="51"/>
      <c r="Y305" s="51"/>
      <c r="Z305" s="51"/>
      <c r="AA305" s="51"/>
      <c r="AB305" s="51"/>
      <c r="AC305" s="51"/>
      <c r="AD305" s="51"/>
      <c r="AE305" s="51"/>
      <c r="AF305" s="51">
        <v>196606</v>
      </c>
      <c r="AG305" s="51"/>
    </row>
    <row r="306" spans="1:33" s="42" customFormat="1" ht="21" customHeight="1" x14ac:dyDescent="0.25">
      <c r="A306" s="105"/>
      <c r="B306" s="119" t="s">
        <v>105</v>
      </c>
      <c r="C306" s="107">
        <f>SUM(C307:C358)</f>
        <v>50876289.600000001</v>
      </c>
      <c r="D306" s="189"/>
      <c r="E306" s="189"/>
      <c r="F306" s="189"/>
      <c r="G306" s="189"/>
      <c r="H306" s="189"/>
      <c r="I306" s="189"/>
      <c r="J306" s="189"/>
      <c r="K306" s="107">
        <f>SUM(K307:K358)</f>
        <v>2767904.6</v>
      </c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107">
        <f>SUM(V307:V358)</f>
        <v>19601.500000000004</v>
      </c>
      <c r="W306" s="107">
        <f>SUM(W307:W358)</f>
        <v>47043600</v>
      </c>
      <c r="X306" s="52"/>
      <c r="Y306" s="52"/>
      <c r="Z306" s="52"/>
      <c r="AA306" s="52"/>
      <c r="AB306" s="52"/>
      <c r="AC306" s="52"/>
      <c r="AD306" s="52"/>
      <c r="AE306" s="52"/>
      <c r="AF306" s="52">
        <f>SUM(AF307:AF358)</f>
        <v>1064785</v>
      </c>
      <c r="AG306" s="52"/>
    </row>
    <row r="307" spans="1:33" s="42" customFormat="1" ht="21" customHeight="1" x14ac:dyDescent="0.25">
      <c r="A307" s="105" t="s">
        <v>1049</v>
      </c>
      <c r="B307" s="109" t="s">
        <v>424</v>
      </c>
      <c r="C307" s="111">
        <v>1038000</v>
      </c>
      <c r="D307" s="185"/>
      <c r="E307" s="185"/>
      <c r="F307" s="185"/>
      <c r="G307" s="185"/>
      <c r="H307" s="185"/>
      <c r="I307" s="185"/>
      <c r="J307" s="185"/>
      <c r="K307" s="11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111">
        <v>432.5</v>
      </c>
      <c r="W307" s="111">
        <v>1038000</v>
      </c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</row>
    <row r="308" spans="1:33" s="42" customFormat="1" ht="21" customHeight="1" x14ac:dyDescent="0.25">
      <c r="A308" s="105" t="s">
        <v>1050</v>
      </c>
      <c r="B308" s="109" t="s">
        <v>425</v>
      </c>
      <c r="C308" s="111">
        <v>563520</v>
      </c>
      <c r="D308" s="185"/>
      <c r="E308" s="185"/>
      <c r="F308" s="185"/>
      <c r="G308" s="185"/>
      <c r="H308" s="185"/>
      <c r="I308" s="185"/>
      <c r="J308" s="185"/>
      <c r="K308" s="11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111">
        <v>234.8</v>
      </c>
      <c r="W308" s="111">
        <v>563520</v>
      </c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</row>
    <row r="309" spans="1:33" s="42" customFormat="1" ht="21" customHeight="1" x14ac:dyDescent="0.25">
      <c r="A309" s="105" t="s">
        <v>1051</v>
      </c>
      <c r="B309" s="109" t="s">
        <v>426</v>
      </c>
      <c r="C309" s="111">
        <v>1980000</v>
      </c>
      <c r="D309" s="185"/>
      <c r="E309" s="185"/>
      <c r="F309" s="185"/>
      <c r="G309" s="185"/>
      <c r="H309" s="185"/>
      <c r="I309" s="185"/>
      <c r="J309" s="185"/>
      <c r="K309" s="11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111">
        <v>825</v>
      </c>
      <c r="W309" s="111">
        <v>1980000</v>
      </c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</row>
    <row r="310" spans="1:33" s="42" customFormat="1" ht="21" customHeight="1" x14ac:dyDescent="0.25">
      <c r="A310" s="105" t="s">
        <v>1052</v>
      </c>
      <c r="B310" s="109" t="s">
        <v>427</v>
      </c>
      <c r="C310" s="111">
        <v>3429600</v>
      </c>
      <c r="D310" s="185"/>
      <c r="E310" s="185"/>
      <c r="F310" s="185"/>
      <c r="G310" s="185"/>
      <c r="H310" s="185"/>
      <c r="I310" s="185"/>
      <c r="J310" s="185"/>
      <c r="K310" s="11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111">
        <v>1429</v>
      </c>
      <c r="W310" s="111">
        <v>3429600</v>
      </c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</row>
    <row r="311" spans="1:33" s="42" customFormat="1" ht="21" customHeight="1" x14ac:dyDescent="0.25">
      <c r="A311" s="105" t="s">
        <v>1053</v>
      </c>
      <c r="B311" s="109" t="s">
        <v>428</v>
      </c>
      <c r="C311" s="111">
        <v>1053120</v>
      </c>
      <c r="D311" s="185"/>
      <c r="E311" s="185"/>
      <c r="F311" s="185"/>
      <c r="G311" s="185"/>
      <c r="H311" s="185"/>
      <c r="I311" s="185"/>
      <c r="J311" s="185"/>
      <c r="K311" s="11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111">
        <v>438.8</v>
      </c>
      <c r="W311" s="111">
        <v>1053120</v>
      </c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</row>
    <row r="312" spans="1:33" s="42" customFormat="1" ht="21" customHeight="1" x14ac:dyDescent="0.25">
      <c r="A312" s="105" t="s">
        <v>1054</v>
      </c>
      <c r="B312" s="109" t="s">
        <v>429</v>
      </c>
      <c r="C312" s="111">
        <v>619200</v>
      </c>
      <c r="D312" s="185"/>
      <c r="E312" s="185"/>
      <c r="F312" s="185"/>
      <c r="G312" s="185"/>
      <c r="H312" s="185"/>
      <c r="I312" s="185"/>
      <c r="J312" s="185"/>
      <c r="K312" s="11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111">
        <v>258</v>
      </c>
      <c r="W312" s="111">
        <v>619200</v>
      </c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</row>
    <row r="313" spans="1:33" s="42" customFormat="1" ht="21" customHeight="1" x14ac:dyDescent="0.25">
      <c r="A313" s="105" t="s">
        <v>1055</v>
      </c>
      <c r="B313" s="109" t="s">
        <v>430</v>
      </c>
      <c r="C313" s="111">
        <v>1406400</v>
      </c>
      <c r="D313" s="185"/>
      <c r="E313" s="185"/>
      <c r="F313" s="185"/>
      <c r="G313" s="185"/>
      <c r="H313" s="185"/>
      <c r="I313" s="185"/>
      <c r="J313" s="185"/>
      <c r="K313" s="11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111">
        <v>586</v>
      </c>
      <c r="W313" s="111">
        <v>1406400</v>
      </c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</row>
    <row r="314" spans="1:33" s="42" customFormat="1" ht="21" customHeight="1" x14ac:dyDescent="0.25">
      <c r="A314" s="105" t="s">
        <v>1056</v>
      </c>
      <c r="B314" s="109" t="s">
        <v>431</v>
      </c>
      <c r="C314" s="111">
        <v>871680</v>
      </c>
      <c r="D314" s="185"/>
      <c r="E314" s="185"/>
      <c r="F314" s="185"/>
      <c r="G314" s="185"/>
      <c r="H314" s="185"/>
      <c r="I314" s="185"/>
      <c r="J314" s="185"/>
      <c r="K314" s="11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111">
        <v>363.2</v>
      </c>
      <c r="W314" s="111">
        <v>871680</v>
      </c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</row>
    <row r="315" spans="1:33" s="42" customFormat="1" ht="21" customHeight="1" x14ac:dyDescent="0.25">
      <c r="A315" s="105" t="s">
        <v>1057</v>
      </c>
      <c r="B315" s="109" t="s">
        <v>771</v>
      </c>
      <c r="C315" s="111">
        <v>1689600</v>
      </c>
      <c r="D315" s="185"/>
      <c r="E315" s="185"/>
      <c r="F315" s="185"/>
      <c r="G315" s="185"/>
      <c r="H315" s="185"/>
      <c r="I315" s="185"/>
      <c r="J315" s="185"/>
      <c r="K315" s="11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111">
        <v>704</v>
      </c>
      <c r="W315" s="111">
        <v>1689600</v>
      </c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</row>
    <row r="316" spans="1:33" s="42" customFormat="1" ht="21" customHeight="1" x14ac:dyDescent="0.25">
      <c r="A316" s="105" t="s">
        <v>1058</v>
      </c>
      <c r="B316" s="109" t="s">
        <v>432</v>
      </c>
      <c r="C316" s="111">
        <v>1512960</v>
      </c>
      <c r="D316" s="185"/>
      <c r="E316" s="185"/>
      <c r="F316" s="185"/>
      <c r="G316" s="185"/>
      <c r="H316" s="185"/>
      <c r="I316" s="185"/>
      <c r="J316" s="185"/>
      <c r="K316" s="11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111">
        <v>630.4</v>
      </c>
      <c r="W316" s="111">
        <v>1512960</v>
      </c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</row>
    <row r="317" spans="1:33" s="42" customFormat="1" ht="21" customHeight="1" x14ac:dyDescent="0.25">
      <c r="A317" s="105" t="s">
        <v>1059</v>
      </c>
      <c r="B317" s="109" t="s">
        <v>458</v>
      </c>
      <c r="C317" s="111">
        <v>1020000</v>
      </c>
      <c r="D317" s="185"/>
      <c r="E317" s="185"/>
      <c r="F317" s="185"/>
      <c r="G317" s="185"/>
      <c r="H317" s="185"/>
      <c r="I317" s="185"/>
      <c r="J317" s="185"/>
      <c r="K317" s="11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111">
        <v>425</v>
      </c>
      <c r="W317" s="111">
        <v>1020000</v>
      </c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</row>
    <row r="318" spans="1:33" s="42" customFormat="1" ht="21" customHeight="1" x14ac:dyDescent="0.25">
      <c r="A318" s="105" t="s">
        <v>1060</v>
      </c>
      <c r="B318" s="109" t="s">
        <v>433</v>
      </c>
      <c r="C318" s="111">
        <v>1108800</v>
      </c>
      <c r="D318" s="185"/>
      <c r="E318" s="185"/>
      <c r="F318" s="185"/>
      <c r="G318" s="185"/>
      <c r="H318" s="185"/>
      <c r="I318" s="185"/>
      <c r="J318" s="185"/>
      <c r="K318" s="11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111">
        <v>462</v>
      </c>
      <c r="W318" s="111">
        <v>1108800</v>
      </c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</row>
    <row r="319" spans="1:33" s="42" customFormat="1" ht="21" customHeight="1" x14ac:dyDescent="0.25">
      <c r="A319" s="105" t="s">
        <v>1061</v>
      </c>
      <c r="B319" s="109" t="s">
        <v>434</v>
      </c>
      <c r="C319" s="111">
        <v>1329600</v>
      </c>
      <c r="D319" s="185"/>
      <c r="E319" s="185"/>
      <c r="F319" s="185"/>
      <c r="G319" s="185"/>
      <c r="H319" s="185"/>
      <c r="I319" s="185"/>
      <c r="J319" s="185"/>
      <c r="K319" s="11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111">
        <v>554</v>
      </c>
      <c r="W319" s="111">
        <v>1329600</v>
      </c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</row>
    <row r="320" spans="1:33" s="42" customFormat="1" ht="21" customHeight="1" x14ac:dyDescent="0.25">
      <c r="A320" s="105" t="s">
        <v>1062</v>
      </c>
      <c r="B320" s="109" t="s">
        <v>435</v>
      </c>
      <c r="C320" s="111">
        <v>631200</v>
      </c>
      <c r="D320" s="185"/>
      <c r="E320" s="185"/>
      <c r="F320" s="185"/>
      <c r="G320" s="185"/>
      <c r="H320" s="185"/>
      <c r="I320" s="185"/>
      <c r="J320" s="185"/>
      <c r="K320" s="11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111">
        <v>263</v>
      </c>
      <c r="W320" s="111">
        <v>631200</v>
      </c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</row>
    <row r="321" spans="1:33" s="42" customFormat="1" ht="21" customHeight="1" x14ac:dyDescent="0.25">
      <c r="A321" s="105" t="s">
        <v>1063</v>
      </c>
      <c r="B321" s="109" t="s">
        <v>436</v>
      </c>
      <c r="C321" s="111">
        <v>703200</v>
      </c>
      <c r="D321" s="185"/>
      <c r="E321" s="185"/>
      <c r="F321" s="185"/>
      <c r="G321" s="185"/>
      <c r="H321" s="185"/>
      <c r="I321" s="185"/>
      <c r="J321" s="185"/>
      <c r="K321" s="11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111">
        <v>293</v>
      </c>
      <c r="W321" s="111">
        <v>703200</v>
      </c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</row>
    <row r="322" spans="1:33" s="42" customFormat="1" ht="21" customHeight="1" x14ac:dyDescent="0.25">
      <c r="A322" s="105" t="s">
        <v>1064</v>
      </c>
      <c r="B322" s="109" t="s">
        <v>437</v>
      </c>
      <c r="C322" s="111">
        <v>648000</v>
      </c>
      <c r="D322" s="185"/>
      <c r="E322" s="185"/>
      <c r="F322" s="185"/>
      <c r="G322" s="185"/>
      <c r="H322" s="185"/>
      <c r="I322" s="185"/>
      <c r="J322" s="185"/>
      <c r="K322" s="11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111">
        <v>270</v>
      </c>
      <c r="W322" s="111">
        <v>648000</v>
      </c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</row>
    <row r="323" spans="1:33" s="42" customFormat="1" ht="21" customHeight="1" x14ac:dyDescent="0.25">
      <c r="A323" s="105" t="s">
        <v>1065</v>
      </c>
      <c r="B323" s="109" t="s">
        <v>438</v>
      </c>
      <c r="C323" s="111">
        <v>860400</v>
      </c>
      <c r="D323" s="185"/>
      <c r="E323" s="185"/>
      <c r="F323" s="185"/>
      <c r="G323" s="185"/>
      <c r="H323" s="185"/>
      <c r="I323" s="185"/>
      <c r="J323" s="185"/>
      <c r="K323" s="11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111">
        <v>358.5</v>
      </c>
      <c r="W323" s="111">
        <v>860400</v>
      </c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</row>
    <row r="324" spans="1:33" s="42" customFormat="1" ht="21" customHeight="1" x14ac:dyDescent="0.25">
      <c r="A324" s="105" t="s">
        <v>1066</v>
      </c>
      <c r="B324" s="109" t="s">
        <v>439</v>
      </c>
      <c r="C324" s="111">
        <v>1716000</v>
      </c>
      <c r="D324" s="185"/>
      <c r="E324" s="185"/>
      <c r="F324" s="185"/>
      <c r="G324" s="185"/>
      <c r="H324" s="185"/>
      <c r="I324" s="185"/>
      <c r="J324" s="185"/>
      <c r="K324" s="11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111">
        <v>715</v>
      </c>
      <c r="W324" s="111">
        <v>1716000</v>
      </c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</row>
    <row r="325" spans="1:33" s="42" customFormat="1" ht="21" customHeight="1" x14ac:dyDescent="0.25">
      <c r="A325" s="105" t="s">
        <v>1067</v>
      </c>
      <c r="B325" s="113" t="s">
        <v>440</v>
      </c>
      <c r="C325" s="111">
        <v>628800</v>
      </c>
      <c r="D325" s="185"/>
      <c r="E325" s="185"/>
      <c r="F325" s="185"/>
      <c r="G325" s="185"/>
      <c r="H325" s="185"/>
      <c r="I325" s="185"/>
      <c r="J325" s="185"/>
      <c r="K325" s="11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111">
        <v>262</v>
      </c>
      <c r="W325" s="111">
        <v>628800</v>
      </c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</row>
    <row r="326" spans="1:33" s="42" customFormat="1" ht="21" customHeight="1" x14ac:dyDescent="0.25">
      <c r="A326" s="105" t="s">
        <v>1068</v>
      </c>
      <c r="B326" s="109" t="s">
        <v>761</v>
      </c>
      <c r="C326" s="111">
        <v>1335360</v>
      </c>
      <c r="D326" s="185"/>
      <c r="E326" s="185"/>
      <c r="F326" s="185"/>
      <c r="G326" s="185"/>
      <c r="H326" s="185"/>
      <c r="I326" s="185"/>
      <c r="J326" s="185"/>
      <c r="K326" s="11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111">
        <v>556.4</v>
      </c>
      <c r="W326" s="111">
        <v>1335360</v>
      </c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</row>
    <row r="327" spans="1:33" s="42" customFormat="1" ht="21" customHeight="1" x14ac:dyDescent="0.25">
      <c r="A327" s="105" t="s">
        <v>1069</v>
      </c>
      <c r="B327" s="109" t="s">
        <v>762</v>
      </c>
      <c r="C327" s="111">
        <v>149076</v>
      </c>
      <c r="D327" s="185"/>
      <c r="E327" s="185"/>
      <c r="F327" s="185"/>
      <c r="G327" s="185"/>
      <c r="H327" s="185"/>
      <c r="I327" s="185"/>
      <c r="J327" s="185"/>
      <c r="K327" s="111">
        <v>149076</v>
      </c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111"/>
      <c r="W327" s="11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</row>
    <row r="328" spans="1:33" s="42" customFormat="1" ht="21" customHeight="1" x14ac:dyDescent="0.25">
      <c r="A328" s="105" t="s">
        <v>1070</v>
      </c>
      <c r="B328" s="109" t="s">
        <v>763</v>
      </c>
      <c r="C328" s="111">
        <v>691200</v>
      </c>
      <c r="D328" s="185"/>
      <c r="E328" s="185"/>
      <c r="F328" s="185"/>
      <c r="G328" s="185"/>
      <c r="H328" s="185"/>
      <c r="I328" s="185"/>
      <c r="J328" s="185"/>
      <c r="K328" s="11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111">
        <v>288</v>
      </c>
      <c r="W328" s="111">
        <v>691200</v>
      </c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</row>
    <row r="329" spans="1:33" s="42" customFormat="1" ht="21" customHeight="1" x14ac:dyDescent="0.25">
      <c r="A329" s="105" t="s">
        <v>1071</v>
      </c>
      <c r="B329" s="109" t="s">
        <v>441</v>
      </c>
      <c r="C329" s="111">
        <v>251189</v>
      </c>
      <c r="D329" s="185"/>
      <c r="E329" s="185"/>
      <c r="F329" s="185"/>
      <c r="G329" s="185"/>
      <c r="H329" s="185"/>
      <c r="I329" s="185"/>
      <c r="J329" s="185"/>
      <c r="K329" s="111">
        <v>208351</v>
      </c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111"/>
      <c r="W329" s="111"/>
      <c r="X329" s="51"/>
      <c r="Y329" s="51"/>
      <c r="Z329" s="51"/>
      <c r="AA329" s="51"/>
      <c r="AB329" s="51"/>
      <c r="AC329" s="51"/>
      <c r="AD329" s="51"/>
      <c r="AE329" s="51"/>
      <c r="AF329" s="51">
        <v>42838</v>
      </c>
      <c r="AG329" s="51"/>
    </row>
    <row r="330" spans="1:33" s="42" customFormat="1" ht="21" customHeight="1" x14ac:dyDescent="0.25">
      <c r="A330" s="105" t="s">
        <v>1072</v>
      </c>
      <c r="B330" s="109" t="s">
        <v>442</v>
      </c>
      <c r="C330" s="111">
        <v>1123200</v>
      </c>
      <c r="D330" s="185"/>
      <c r="E330" s="185"/>
      <c r="F330" s="185"/>
      <c r="G330" s="185"/>
      <c r="H330" s="185"/>
      <c r="I330" s="185"/>
      <c r="J330" s="185"/>
      <c r="K330" s="11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111">
        <v>468</v>
      </c>
      <c r="W330" s="111">
        <v>1123200</v>
      </c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</row>
    <row r="331" spans="1:33" s="42" customFormat="1" ht="21" customHeight="1" x14ac:dyDescent="0.25">
      <c r="A331" s="105" t="s">
        <v>1073</v>
      </c>
      <c r="B331" s="109" t="s">
        <v>443</v>
      </c>
      <c r="C331" s="111">
        <v>169289</v>
      </c>
      <c r="D331" s="185"/>
      <c r="E331" s="185"/>
      <c r="F331" s="185"/>
      <c r="G331" s="185"/>
      <c r="H331" s="185"/>
      <c r="I331" s="185"/>
      <c r="J331" s="185"/>
      <c r="K331" s="111">
        <v>62280</v>
      </c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111"/>
      <c r="W331" s="111"/>
      <c r="X331" s="51"/>
      <c r="Y331" s="51"/>
      <c r="Z331" s="51"/>
      <c r="AA331" s="51"/>
      <c r="AB331" s="51"/>
      <c r="AC331" s="51"/>
      <c r="AD331" s="51"/>
      <c r="AE331" s="51"/>
      <c r="AF331" s="51">
        <v>107009</v>
      </c>
      <c r="AG331" s="51"/>
    </row>
    <row r="332" spans="1:33" s="42" customFormat="1" ht="21" customHeight="1" x14ac:dyDescent="0.25">
      <c r="A332" s="105" t="s">
        <v>1074</v>
      </c>
      <c r="B332" s="113" t="s">
        <v>444</v>
      </c>
      <c r="C332" s="111">
        <v>703200</v>
      </c>
      <c r="D332" s="185"/>
      <c r="E332" s="185"/>
      <c r="F332" s="185"/>
      <c r="G332" s="185"/>
      <c r="H332" s="185"/>
      <c r="I332" s="185"/>
      <c r="J332" s="185"/>
      <c r="K332" s="11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111">
        <v>293</v>
      </c>
      <c r="W332" s="111">
        <v>703200</v>
      </c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</row>
    <row r="333" spans="1:33" s="42" customFormat="1" ht="21" customHeight="1" x14ac:dyDescent="0.25">
      <c r="A333" s="105" t="s">
        <v>1075</v>
      </c>
      <c r="B333" s="113" t="s">
        <v>445</v>
      </c>
      <c r="C333" s="111">
        <v>517348</v>
      </c>
      <c r="D333" s="185"/>
      <c r="E333" s="185"/>
      <c r="F333" s="185"/>
      <c r="G333" s="185"/>
      <c r="H333" s="185"/>
      <c r="I333" s="185"/>
      <c r="J333" s="185"/>
      <c r="K333" s="111">
        <v>320742</v>
      </c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111"/>
      <c r="W333" s="111"/>
      <c r="X333" s="51"/>
      <c r="Y333" s="51"/>
      <c r="Z333" s="51"/>
      <c r="AA333" s="51"/>
      <c r="AB333" s="51"/>
      <c r="AC333" s="51"/>
      <c r="AD333" s="51"/>
      <c r="AE333" s="51"/>
      <c r="AF333" s="51">
        <v>196606</v>
      </c>
      <c r="AG333" s="51"/>
    </row>
    <row r="334" spans="1:33" s="42" customFormat="1" ht="21" customHeight="1" x14ac:dyDescent="0.25">
      <c r="A334" s="105" t="s">
        <v>1076</v>
      </c>
      <c r="B334" s="113" t="s">
        <v>446</v>
      </c>
      <c r="C334" s="111">
        <v>648000</v>
      </c>
      <c r="D334" s="185"/>
      <c r="E334" s="185"/>
      <c r="F334" s="185"/>
      <c r="G334" s="185"/>
      <c r="H334" s="185"/>
      <c r="I334" s="185"/>
      <c r="J334" s="185"/>
      <c r="K334" s="11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111">
        <v>270</v>
      </c>
      <c r="W334" s="111">
        <v>648000</v>
      </c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</row>
    <row r="335" spans="1:33" s="42" customFormat="1" ht="21" customHeight="1" x14ac:dyDescent="0.25">
      <c r="A335" s="105" t="s">
        <v>1077</v>
      </c>
      <c r="B335" s="109" t="s">
        <v>767</v>
      </c>
      <c r="C335" s="111">
        <v>844800</v>
      </c>
      <c r="D335" s="185"/>
      <c r="E335" s="185"/>
      <c r="F335" s="185"/>
      <c r="G335" s="185"/>
      <c r="H335" s="185"/>
      <c r="I335" s="185"/>
      <c r="J335" s="185"/>
      <c r="K335" s="11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111">
        <v>352</v>
      </c>
      <c r="W335" s="111">
        <v>844800</v>
      </c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</row>
    <row r="336" spans="1:33" s="42" customFormat="1" ht="21" customHeight="1" x14ac:dyDescent="0.25">
      <c r="A336" s="105" t="s">
        <v>1078</v>
      </c>
      <c r="B336" s="109" t="s">
        <v>766</v>
      </c>
      <c r="C336" s="111">
        <v>2649600</v>
      </c>
      <c r="D336" s="185"/>
      <c r="E336" s="185"/>
      <c r="F336" s="185"/>
      <c r="G336" s="185"/>
      <c r="H336" s="185"/>
      <c r="I336" s="185"/>
      <c r="J336" s="185"/>
      <c r="K336" s="11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111">
        <v>1104</v>
      </c>
      <c r="W336" s="111">
        <v>2649600</v>
      </c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</row>
    <row r="337" spans="1:33" s="42" customFormat="1" ht="21" customHeight="1" x14ac:dyDescent="0.25">
      <c r="A337" s="105" t="s">
        <v>1079</v>
      </c>
      <c r="B337" s="109" t="s">
        <v>765</v>
      </c>
      <c r="C337" s="111">
        <v>854880</v>
      </c>
      <c r="D337" s="185"/>
      <c r="E337" s="185"/>
      <c r="F337" s="185"/>
      <c r="G337" s="185"/>
      <c r="H337" s="185"/>
      <c r="I337" s="185"/>
      <c r="J337" s="185"/>
      <c r="K337" s="11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111">
        <v>356.2</v>
      </c>
      <c r="W337" s="111">
        <v>854880</v>
      </c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</row>
    <row r="338" spans="1:33" s="42" customFormat="1" ht="21" customHeight="1" x14ac:dyDescent="0.25">
      <c r="A338" s="105" t="s">
        <v>1080</v>
      </c>
      <c r="B338" s="109" t="s">
        <v>764</v>
      </c>
      <c r="C338" s="111">
        <v>3318240</v>
      </c>
      <c r="D338" s="185"/>
      <c r="E338" s="185"/>
      <c r="F338" s="185"/>
      <c r="G338" s="185"/>
      <c r="H338" s="185"/>
      <c r="I338" s="185"/>
      <c r="J338" s="185"/>
      <c r="K338" s="11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111">
        <v>1382.6</v>
      </c>
      <c r="W338" s="111">
        <v>3318240</v>
      </c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</row>
    <row r="339" spans="1:33" s="42" customFormat="1" ht="21" customHeight="1" x14ac:dyDescent="0.25">
      <c r="A339" s="105" t="s">
        <v>1081</v>
      </c>
      <c r="B339" s="109" t="s">
        <v>447</v>
      </c>
      <c r="C339" s="111">
        <v>165438</v>
      </c>
      <c r="D339" s="185"/>
      <c r="E339" s="185"/>
      <c r="F339" s="185"/>
      <c r="G339" s="185"/>
      <c r="H339" s="185"/>
      <c r="I339" s="185"/>
      <c r="J339" s="185"/>
      <c r="K339" s="111">
        <v>165438</v>
      </c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111"/>
      <c r="W339" s="11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</row>
    <row r="340" spans="1:33" s="42" customFormat="1" ht="21" customHeight="1" x14ac:dyDescent="0.25">
      <c r="A340" s="105" t="s">
        <v>1082</v>
      </c>
      <c r="B340" s="109" t="s">
        <v>448</v>
      </c>
      <c r="C340" s="111">
        <v>169597</v>
      </c>
      <c r="D340" s="185"/>
      <c r="E340" s="185"/>
      <c r="F340" s="185"/>
      <c r="G340" s="185"/>
      <c r="H340" s="185"/>
      <c r="I340" s="185"/>
      <c r="J340" s="185"/>
      <c r="K340" s="111">
        <v>126759</v>
      </c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111"/>
      <c r="W340" s="111"/>
      <c r="X340" s="51"/>
      <c r="Y340" s="51"/>
      <c r="Z340" s="51"/>
      <c r="AA340" s="51"/>
      <c r="AB340" s="51"/>
      <c r="AC340" s="51"/>
      <c r="AD340" s="51"/>
      <c r="AE340" s="51"/>
      <c r="AF340" s="51">
        <v>42838</v>
      </c>
      <c r="AG340" s="51"/>
    </row>
    <row r="341" spans="1:33" s="42" customFormat="1" ht="21" customHeight="1" x14ac:dyDescent="0.25">
      <c r="A341" s="105" t="s">
        <v>1083</v>
      </c>
      <c r="B341" s="109" t="s">
        <v>459</v>
      </c>
      <c r="C341" s="111">
        <v>553810</v>
      </c>
      <c r="D341" s="185"/>
      <c r="E341" s="185"/>
      <c r="F341" s="185"/>
      <c r="G341" s="185"/>
      <c r="H341" s="185"/>
      <c r="I341" s="185"/>
      <c r="J341" s="185"/>
      <c r="K341" s="111">
        <v>357204</v>
      </c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111"/>
      <c r="W341" s="111"/>
      <c r="X341" s="51"/>
      <c r="Y341" s="51"/>
      <c r="Z341" s="51"/>
      <c r="AA341" s="51"/>
      <c r="AB341" s="51"/>
      <c r="AC341" s="51"/>
      <c r="AD341" s="51"/>
      <c r="AE341" s="51"/>
      <c r="AF341" s="51">
        <v>196606</v>
      </c>
      <c r="AG341" s="51"/>
    </row>
    <row r="342" spans="1:33" s="42" customFormat="1" ht="21" customHeight="1" x14ac:dyDescent="0.25">
      <c r="A342" s="105" t="s">
        <v>1084</v>
      </c>
      <c r="B342" s="109" t="s">
        <v>449</v>
      </c>
      <c r="C342" s="111">
        <v>131715</v>
      </c>
      <c r="D342" s="185"/>
      <c r="E342" s="185"/>
      <c r="F342" s="185"/>
      <c r="G342" s="185"/>
      <c r="H342" s="185"/>
      <c r="I342" s="185"/>
      <c r="J342" s="185"/>
      <c r="K342" s="111">
        <v>88877</v>
      </c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111"/>
      <c r="W342" s="111"/>
      <c r="X342" s="51"/>
      <c r="Y342" s="51"/>
      <c r="Z342" s="51"/>
      <c r="AA342" s="51"/>
      <c r="AB342" s="51"/>
      <c r="AC342" s="51"/>
      <c r="AD342" s="51"/>
      <c r="AE342" s="51"/>
      <c r="AF342" s="51">
        <v>42838</v>
      </c>
      <c r="AG342" s="51"/>
    </row>
    <row r="343" spans="1:33" s="42" customFormat="1" ht="21" customHeight="1" x14ac:dyDescent="0.25">
      <c r="A343" s="105" t="s">
        <v>1085</v>
      </c>
      <c r="B343" s="109" t="s">
        <v>450</v>
      </c>
      <c r="C343" s="111">
        <v>390000</v>
      </c>
      <c r="D343" s="185"/>
      <c r="E343" s="185"/>
      <c r="F343" s="185"/>
      <c r="G343" s="185"/>
      <c r="H343" s="185"/>
      <c r="I343" s="185"/>
      <c r="J343" s="185"/>
      <c r="K343" s="11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111">
        <v>162.5</v>
      </c>
      <c r="W343" s="111">
        <v>390000</v>
      </c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</row>
    <row r="344" spans="1:33" s="42" customFormat="1" ht="21" customHeight="1" x14ac:dyDescent="0.25">
      <c r="A344" s="105" t="s">
        <v>1086</v>
      </c>
      <c r="B344" s="109" t="s">
        <v>451</v>
      </c>
      <c r="C344" s="111">
        <v>1814400</v>
      </c>
      <c r="D344" s="185"/>
      <c r="E344" s="185"/>
      <c r="F344" s="185"/>
      <c r="G344" s="185"/>
      <c r="H344" s="185"/>
      <c r="I344" s="185"/>
      <c r="J344" s="185"/>
      <c r="K344" s="11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111">
        <v>756</v>
      </c>
      <c r="W344" s="111">
        <v>1814400</v>
      </c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</row>
    <row r="345" spans="1:33" s="42" customFormat="1" ht="21" customHeight="1" x14ac:dyDescent="0.25">
      <c r="A345" s="105" t="s">
        <v>1087</v>
      </c>
      <c r="B345" s="109" t="s">
        <v>768</v>
      </c>
      <c r="C345" s="111">
        <v>619920</v>
      </c>
      <c r="D345" s="185"/>
      <c r="E345" s="185"/>
      <c r="F345" s="185"/>
      <c r="G345" s="185"/>
      <c r="H345" s="185"/>
      <c r="I345" s="185"/>
      <c r="J345" s="185"/>
      <c r="K345" s="11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111">
        <v>258.3</v>
      </c>
      <c r="W345" s="111">
        <v>619920</v>
      </c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</row>
    <row r="346" spans="1:33" s="42" customFormat="1" ht="21" customHeight="1" x14ac:dyDescent="0.25">
      <c r="A346" s="105" t="s">
        <v>1088</v>
      </c>
      <c r="B346" s="109" t="s">
        <v>769</v>
      </c>
      <c r="C346" s="111">
        <v>768000</v>
      </c>
      <c r="D346" s="185"/>
      <c r="E346" s="185"/>
      <c r="F346" s="185"/>
      <c r="G346" s="185"/>
      <c r="H346" s="185"/>
      <c r="I346" s="185"/>
      <c r="J346" s="185"/>
      <c r="K346" s="11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111">
        <v>320</v>
      </c>
      <c r="W346" s="111">
        <v>768000</v>
      </c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</row>
    <row r="347" spans="1:33" s="42" customFormat="1" ht="21" customHeight="1" x14ac:dyDescent="0.25">
      <c r="A347" s="105" t="s">
        <v>1089</v>
      </c>
      <c r="B347" s="109" t="s">
        <v>770</v>
      </c>
      <c r="C347" s="111">
        <v>492759.6</v>
      </c>
      <c r="D347" s="185"/>
      <c r="E347" s="185"/>
      <c r="F347" s="185"/>
      <c r="G347" s="185"/>
      <c r="H347" s="185"/>
      <c r="I347" s="185"/>
      <c r="J347" s="185"/>
      <c r="K347" s="111">
        <v>449921.60000000003</v>
      </c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111"/>
      <c r="W347" s="111"/>
      <c r="X347" s="51"/>
      <c r="Y347" s="51"/>
      <c r="Z347" s="51"/>
      <c r="AA347" s="51"/>
      <c r="AB347" s="51"/>
      <c r="AC347" s="51"/>
      <c r="AD347" s="51"/>
      <c r="AE347" s="51"/>
      <c r="AF347" s="51">
        <v>42838</v>
      </c>
      <c r="AG347" s="51"/>
    </row>
    <row r="348" spans="1:33" s="42" customFormat="1" ht="21" customHeight="1" x14ac:dyDescent="0.25">
      <c r="A348" s="105" t="s">
        <v>1090</v>
      </c>
      <c r="B348" s="109" t="s">
        <v>751</v>
      </c>
      <c r="C348" s="111">
        <v>1123200</v>
      </c>
      <c r="D348" s="185"/>
      <c r="E348" s="185"/>
      <c r="F348" s="185"/>
      <c r="G348" s="185"/>
      <c r="H348" s="185"/>
      <c r="I348" s="185"/>
      <c r="J348" s="185"/>
      <c r="K348" s="11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111">
        <v>468</v>
      </c>
      <c r="W348" s="111">
        <v>1123200</v>
      </c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</row>
    <row r="349" spans="1:33" s="42" customFormat="1" ht="21" customHeight="1" x14ac:dyDescent="0.25">
      <c r="A349" s="105" t="s">
        <v>1091</v>
      </c>
      <c r="B349" s="109" t="s">
        <v>752</v>
      </c>
      <c r="C349" s="111">
        <v>638400</v>
      </c>
      <c r="D349" s="185"/>
      <c r="E349" s="185"/>
      <c r="F349" s="185"/>
      <c r="G349" s="185"/>
      <c r="H349" s="185"/>
      <c r="I349" s="185"/>
      <c r="J349" s="185"/>
      <c r="K349" s="11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111">
        <v>266</v>
      </c>
      <c r="W349" s="111">
        <v>638400</v>
      </c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</row>
    <row r="350" spans="1:33" s="42" customFormat="1" ht="21" customHeight="1" x14ac:dyDescent="0.25">
      <c r="A350" s="105" t="s">
        <v>1092</v>
      </c>
      <c r="B350" s="109" t="s">
        <v>755</v>
      </c>
      <c r="C350" s="111">
        <v>442834</v>
      </c>
      <c r="D350" s="185"/>
      <c r="E350" s="185"/>
      <c r="F350" s="185"/>
      <c r="G350" s="185"/>
      <c r="H350" s="185"/>
      <c r="I350" s="185"/>
      <c r="J350" s="185"/>
      <c r="K350" s="111">
        <v>246228</v>
      </c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111"/>
      <c r="W350" s="111"/>
      <c r="X350" s="51"/>
      <c r="Y350" s="51"/>
      <c r="Z350" s="51"/>
      <c r="AA350" s="51"/>
      <c r="AB350" s="51"/>
      <c r="AC350" s="51"/>
      <c r="AD350" s="51"/>
      <c r="AE350" s="51"/>
      <c r="AF350" s="51">
        <v>196606</v>
      </c>
      <c r="AG350" s="51"/>
    </row>
    <row r="351" spans="1:33" s="42" customFormat="1" ht="21" customHeight="1" x14ac:dyDescent="0.25">
      <c r="A351" s="105" t="s">
        <v>1093</v>
      </c>
      <c r="B351" s="109" t="s">
        <v>754</v>
      </c>
      <c r="C351" s="111">
        <v>1108800</v>
      </c>
      <c r="D351" s="185"/>
      <c r="E351" s="185"/>
      <c r="F351" s="185"/>
      <c r="G351" s="185"/>
      <c r="H351" s="185"/>
      <c r="I351" s="185"/>
      <c r="J351" s="185"/>
      <c r="K351" s="11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111">
        <v>462</v>
      </c>
      <c r="W351" s="111">
        <v>1108800</v>
      </c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</row>
    <row r="352" spans="1:33" s="42" customFormat="1" ht="21" customHeight="1" x14ac:dyDescent="0.25">
      <c r="A352" s="105" t="s">
        <v>1094</v>
      </c>
      <c r="B352" s="109" t="s">
        <v>753</v>
      </c>
      <c r="C352" s="111">
        <v>715200</v>
      </c>
      <c r="D352" s="185"/>
      <c r="E352" s="185"/>
      <c r="F352" s="185"/>
      <c r="G352" s="185"/>
      <c r="H352" s="185"/>
      <c r="I352" s="185"/>
      <c r="J352" s="185"/>
      <c r="K352" s="11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111">
        <v>298</v>
      </c>
      <c r="W352" s="111">
        <v>715200</v>
      </c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</row>
    <row r="353" spans="1:33" s="42" customFormat="1" ht="21" customHeight="1" x14ac:dyDescent="0.25">
      <c r="A353" s="105" t="s">
        <v>1095</v>
      </c>
      <c r="B353" s="109" t="s">
        <v>452</v>
      </c>
      <c r="C353" s="111">
        <v>709200</v>
      </c>
      <c r="D353" s="185"/>
      <c r="E353" s="185"/>
      <c r="F353" s="185"/>
      <c r="G353" s="185"/>
      <c r="H353" s="185"/>
      <c r="I353" s="185"/>
      <c r="J353" s="185"/>
      <c r="K353" s="11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111">
        <v>295.5</v>
      </c>
      <c r="W353" s="111">
        <v>709200</v>
      </c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</row>
    <row r="354" spans="1:33" s="42" customFormat="1" ht="21" customHeight="1" x14ac:dyDescent="0.25">
      <c r="A354" s="105" t="s">
        <v>1096</v>
      </c>
      <c r="B354" s="109" t="s">
        <v>453</v>
      </c>
      <c r="C354" s="111">
        <v>789634</v>
      </c>
      <c r="D354" s="185"/>
      <c r="E354" s="185"/>
      <c r="F354" s="185"/>
      <c r="G354" s="185"/>
      <c r="H354" s="185"/>
      <c r="I354" s="185"/>
      <c r="J354" s="185"/>
      <c r="K354" s="111">
        <v>593028</v>
      </c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111"/>
      <c r="W354" s="111"/>
      <c r="X354" s="51"/>
      <c r="Y354" s="51"/>
      <c r="Z354" s="51"/>
      <c r="AA354" s="51"/>
      <c r="AB354" s="51"/>
      <c r="AC354" s="51"/>
      <c r="AD354" s="51"/>
      <c r="AE354" s="51"/>
      <c r="AF354" s="51">
        <v>196606</v>
      </c>
      <c r="AG354" s="51"/>
    </row>
    <row r="355" spans="1:33" s="42" customFormat="1" ht="21" customHeight="1" x14ac:dyDescent="0.25">
      <c r="A355" s="105" t="s">
        <v>1097</v>
      </c>
      <c r="B355" s="109" t="s">
        <v>454</v>
      </c>
      <c r="C355" s="111">
        <v>1641600</v>
      </c>
      <c r="D355" s="185"/>
      <c r="E355" s="185"/>
      <c r="F355" s="185"/>
      <c r="G355" s="185"/>
      <c r="H355" s="185"/>
      <c r="I355" s="185"/>
      <c r="J355" s="185"/>
      <c r="K355" s="11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111">
        <v>684</v>
      </c>
      <c r="W355" s="111">
        <v>1641600</v>
      </c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</row>
    <row r="356" spans="1:33" s="42" customFormat="1" ht="21" customHeight="1" x14ac:dyDescent="0.25">
      <c r="A356" s="105" t="s">
        <v>1098</v>
      </c>
      <c r="B356" s="109" t="s">
        <v>455</v>
      </c>
      <c r="C356" s="111">
        <v>860160</v>
      </c>
      <c r="D356" s="185"/>
      <c r="E356" s="185"/>
      <c r="F356" s="185"/>
      <c r="G356" s="185"/>
      <c r="H356" s="185"/>
      <c r="I356" s="185"/>
      <c r="J356" s="185"/>
      <c r="K356" s="11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111">
        <v>358.4</v>
      </c>
      <c r="W356" s="111">
        <v>860160</v>
      </c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</row>
    <row r="357" spans="1:33" s="42" customFormat="1" ht="21" customHeight="1" x14ac:dyDescent="0.25">
      <c r="A357" s="105" t="s">
        <v>1099</v>
      </c>
      <c r="B357" s="109" t="s">
        <v>456</v>
      </c>
      <c r="C357" s="111">
        <v>822960</v>
      </c>
      <c r="D357" s="185"/>
      <c r="E357" s="185"/>
      <c r="F357" s="185"/>
      <c r="G357" s="185"/>
      <c r="H357" s="185"/>
      <c r="I357" s="185"/>
      <c r="J357" s="185"/>
      <c r="K357" s="11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111">
        <v>342.9</v>
      </c>
      <c r="W357" s="111">
        <v>822960</v>
      </c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</row>
    <row r="358" spans="1:33" s="42" customFormat="1" ht="21" customHeight="1" x14ac:dyDescent="0.25">
      <c r="A358" s="105" t="s">
        <v>1100</v>
      </c>
      <c r="B358" s="109" t="s">
        <v>457</v>
      </c>
      <c r="C358" s="111">
        <v>853200</v>
      </c>
      <c r="D358" s="185"/>
      <c r="E358" s="185"/>
      <c r="F358" s="185"/>
      <c r="G358" s="185"/>
      <c r="H358" s="185"/>
      <c r="I358" s="185"/>
      <c r="J358" s="185"/>
      <c r="K358" s="11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111">
        <v>355.5</v>
      </c>
      <c r="W358" s="111">
        <v>853200</v>
      </c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</row>
    <row r="359" spans="1:33" s="42" customFormat="1" ht="21" customHeight="1" x14ac:dyDescent="0.25">
      <c r="A359" s="105"/>
      <c r="B359" s="119" t="s">
        <v>106</v>
      </c>
      <c r="C359" s="52">
        <f>SUM(C360:C364)</f>
        <v>3816913.4099999997</v>
      </c>
      <c r="D359" s="189"/>
      <c r="E359" s="189"/>
      <c r="F359" s="189"/>
      <c r="G359" s="189"/>
      <c r="H359" s="189"/>
      <c r="I359" s="189"/>
      <c r="J359" s="189"/>
      <c r="K359" s="52">
        <f>SUM(K360:K364)</f>
        <v>186297.87</v>
      </c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107">
        <f>SUM(V360:V364)</f>
        <v>1553.8</v>
      </c>
      <c r="W359" s="107">
        <f>SUM(W360:W364)</f>
        <v>3309807.91</v>
      </c>
      <c r="X359" s="52"/>
      <c r="Y359" s="52"/>
      <c r="Z359" s="172">
        <f>SUM(Z360:Z364)</f>
        <v>289.10000000000002</v>
      </c>
      <c r="AA359" s="172">
        <f>SUM(AA360:AA364)</f>
        <v>278366.02</v>
      </c>
      <c r="AB359" s="52"/>
      <c r="AC359" s="52"/>
      <c r="AD359" s="52"/>
      <c r="AE359" s="52"/>
      <c r="AF359" s="52">
        <f>SUM(AF360:AF364)</f>
        <v>42441.61</v>
      </c>
      <c r="AG359" s="52"/>
    </row>
    <row r="360" spans="1:33" s="42" customFormat="1" ht="21" customHeight="1" x14ac:dyDescent="0.25">
      <c r="A360" s="105" t="s">
        <v>1101</v>
      </c>
      <c r="B360" s="113" t="s">
        <v>419</v>
      </c>
      <c r="C360" s="111">
        <v>278366.02</v>
      </c>
      <c r="D360" s="185"/>
      <c r="E360" s="185"/>
      <c r="F360" s="185"/>
      <c r="G360" s="185"/>
      <c r="H360" s="185"/>
      <c r="I360" s="185"/>
      <c r="J360" s="185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111"/>
      <c r="W360" s="111"/>
      <c r="X360" s="51"/>
      <c r="Y360" s="51"/>
      <c r="Z360" s="51">
        <v>289.10000000000002</v>
      </c>
      <c r="AA360" s="51">
        <v>278366.02</v>
      </c>
      <c r="AB360" s="51"/>
      <c r="AC360" s="51"/>
      <c r="AD360" s="51"/>
      <c r="AE360" s="51"/>
      <c r="AF360" s="51"/>
      <c r="AG360" s="51"/>
    </row>
    <row r="361" spans="1:33" s="42" customFormat="1" ht="21" customHeight="1" x14ac:dyDescent="0.25">
      <c r="A361" s="105" t="s">
        <v>1102</v>
      </c>
      <c r="B361" s="109" t="s">
        <v>420</v>
      </c>
      <c r="C361" s="111">
        <f>W361</f>
        <v>965413.46</v>
      </c>
      <c r="D361" s="185"/>
      <c r="E361" s="185"/>
      <c r="F361" s="185"/>
      <c r="G361" s="185"/>
      <c r="H361" s="185"/>
      <c r="I361" s="185"/>
      <c r="J361" s="185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111">
        <v>435.8</v>
      </c>
      <c r="W361" s="111">
        <v>965413.46</v>
      </c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</row>
    <row r="362" spans="1:33" s="42" customFormat="1" ht="21" customHeight="1" x14ac:dyDescent="0.25">
      <c r="A362" s="105" t="s">
        <v>1103</v>
      </c>
      <c r="B362" s="109" t="s">
        <v>421</v>
      </c>
      <c r="C362" s="111">
        <f>W362</f>
        <v>1170331.28</v>
      </c>
      <c r="D362" s="185"/>
      <c r="E362" s="185"/>
      <c r="F362" s="185"/>
      <c r="G362" s="185"/>
      <c r="H362" s="185"/>
      <c r="I362" s="185"/>
      <c r="J362" s="185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111">
        <v>541</v>
      </c>
      <c r="W362" s="111">
        <v>1170331.28</v>
      </c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</row>
    <row r="363" spans="1:33" s="42" customFormat="1" ht="21" customHeight="1" x14ac:dyDescent="0.25">
      <c r="A363" s="105" t="s">
        <v>1104</v>
      </c>
      <c r="B363" s="109" t="s">
        <v>422</v>
      </c>
      <c r="C363" s="149">
        <f>W363</f>
        <v>1174063.17</v>
      </c>
      <c r="D363" s="192"/>
      <c r="E363" s="192"/>
      <c r="F363" s="192"/>
      <c r="G363" s="192"/>
      <c r="H363" s="192"/>
      <c r="I363" s="192"/>
      <c r="J363" s="192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49">
        <v>577</v>
      </c>
      <c r="W363" s="149">
        <v>1174063.17</v>
      </c>
      <c r="X363" s="150"/>
      <c r="Y363" s="150"/>
      <c r="Z363" s="150"/>
      <c r="AA363" s="150"/>
      <c r="AB363" s="150"/>
      <c r="AC363" s="150"/>
      <c r="AD363" s="150"/>
      <c r="AE363" s="150"/>
      <c r="AF363" s="150"/>
      <c r="AG363" s="150"/>
    </row>
    <row r="364" spans="1:33" s="42" customFormat="1" ht="21" customHeight="1" x14ac:dyDescent="0.25">
      <c r="A364" s="105" t="s">
        <v>1105</v>
      </c>
      <c r="B364" s="109" t="s">
        <v>423</v>
      </c>
      <c r="C364" s="149">
        <f>K364+AF364</f>
        <v>228739.47999999998</v>
      </c>
      <c r="D364" s="192"/>
      <c r="E364" s="192"/>
      <c r="F364" s="192"/>
      <c r="G364" s="192"/>
      <c r="H364" s="192"/>
      <c r="I364" s="192"/>
      <c r="J364" s="192"/>
      <c r="K364" s="150">
        <v>186297.87</v>
      </c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49"/>
      <c r="W364" s="149"/>
      <c r="X364" s="150"/>
      <c r="Y364" s="150"/>
      <c r="Z364" s="150"/>
      <c r="AA364" s="150"/>
      <c r="AB364" s="150"/>
      <c r="AC364" s="150"/>
      <c r="AD364" s="150"/>
      <c r="AE364" s="150"/>
      <c r="AF364" s="150">
        <v>42441.61</v>
      </c>
      <c r="AG364" s="150"/>
    </row>
    <row r="365" spans="1:33" s="42" customFormat="1" ht="21" customHeight="1" x14ac:dyDescent="0.25">
      <c r="A365" s="105"/>
      <c r="B365" s="147" t="s">
        <v>74</v>
      </c>
      <c r="C365" s="151">
        <f>SUM(C366:C369)</f>
        <v>902850</v>
      </c>
      <c r="D365" s="193"/>
      <c r="E365" s="193"/>
      <c r="F365" s="193"/>
      <c r="G365" s="193"/>
      <c r="H365" s="193"/>
      <c r="I365" s="193"/>
      <c r="J365" s="193"/>
      <c r="K365" s="151">
        <f>SUM(K366:K369)</f>
        <v>757210</v>
      </c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2"/>
      <c r="W365" s="152"/>
      <c r="X365" s="151"/>
      <c r="Y365" s="151"/>
      <c r="Z365" s="151"/>
      <c r="AA365" s="151"/>
      <c r="AB365" s="151"/>
      <c r="AC365" s="151"/>
      <c r="AD365" s="151"/>
      <c r="AE365" s="151"/>
      <c r="AF365" s="151">
        <f>SUM(AF366:AF369)</f>
        <v>145640</v>
      </c>
      <c r="AG365" s="151"/>
    </row>
    <row r="366" spans="1:33" s="42" customFormat="1" ht="21" customHeight="1" x14ac:dyDescent="0.25">
      <c r="A366" s="105" t="s">
        <v>1106</v>
      </c>
      <c r="B366" s="49" t="s">
        <v>179</v>
      </c>
      <c r="C366" s="149">
        <v>232248</v>
      </c>
      <c r="D366" s="192"/>
      <c r="E366" s="192"/>
      <c r="F366" s="192"/>
      <c r="G366" s="192"/>
      <c r="H366" s="192"/>
      <c r="I366" s="192"/>
      <c r="J366" s="192"/>
      <c r="K366" s="150">
        <v>189410</v>
      </c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49"/>
      <c r="W366" s="149"/>
      <c r="X366" s="150"/>
      <c r="Y366" s="150"/>
      <c r="Z366" s="150"/>
      <c r="AA366" s="150"/>
      <c r="AB366" s="150"/>
      <c r="AC366" s="150"/>
      <c r="AD366" s="150"/>
      <c r="AE366" s="150"/>
      <c r="AF366" s="150">
        <v>42838</v>
      </c>
      <c r="AG366" s="150"/>
    </row>
    <row r="367" spans="1:33" s="42" customFormat="1" ht="21" customHeight="1" x14ac:dyDescent="0.25">
      <c r="A367" s="105" t="s">
        <v>1107</v>
      </c>
      <c r="B367" s="113" t="s">
        <v>180</v>
      </c>
      <c r="C367" s="149">
        <v>220676</v>
      </c>
      <c r="D367" s="192"/>
      <c r="E367" s="192"/>
      <c r="F367" s="192"/>
      <c r="G367" s="192"/>
      <c r="H367" s="192"/>
      <c r="I367" s="192"/>
      <c r="J367" s="192"/>
      <c r="K367" s="150">
        <v>203550</v>
      </c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49"/>
      <c r="W367" s="149"/>
      <c r="X367" s="150"/>
      <c r="Y367" s="150"/>
      <c r="Z367" s="150"/>
      <c r="AA367" s="150"/>
      <c r="AB367" s="150"/>
      <c r="AC367" s="150"/>
      <c r="AD367" s="150"/>
      <c r="AE367" s="150"/>
      <c r="AF367" s="150">
        <v>17126</v>
      </c>
      <c r="AG367" s="150"/>
    </row>
    <row r="368" spans="1:33" ht="21" customHeight="1" x14ac:dyDescent="0.25">
      <c r="A368" s="105" t="s">
        <v>1108</v>
      </c>
      <c r="B368" s="29" t="s">
        <v>181</v>
      </c>
      <c r="C368" s="149">
        <v>232248</v>
      </c>
      <c r="D368" s="192"/>
      <c r="E368" s="192"/>
      <c r="F368" s="192"/>
      <c r="G368" s="192"/>
      <c r="H368" s="192"/>
      <c r="I368" s="192"/>
      <c r="J368" s="192"/>
      <c r="K368" s="163">
        <v>189410</v>
      </c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192"/>
      <c r="AE368" s="192"/>
      <c r="AF368" s="150">
        <v>42838</v>
      </c>
      <c r="AG368" s="150"/>
    </row>
    <row r="369" spans="1:33" ht="21" customHeight="1" x14ac:dyDescent="0.25">
      <c r="A369" s="105" t="s">
        <v>1109</v>
      </c>
      <c r="B369" s="113" t="s">
        <v>182</v>
      </c>
      <c r="C369" s="149">
        <v>217678</v>
      </c>
      <c r="D369" s="192"/>
      <c r="E369" s="192"/>
      <c r="F369" s="192"/>
      <c r="G369" s="192"/>
      <c r="H369" s="192"/>
      <c r="I369" s="192"/>
      <c r="J369" s="192"/>
      <c r="K369" s="163">
        <v>174840</v>
      </c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192"/>
      <c r="AE369" s="192"/>
      <c r="AF369" s="150">
        <v>42838</v>
      </c>
      <c r="AG369" s="150"/>
    </row>
    <row r="370" spans="1:33" ht="21" customHeight="1" x14ac:dyDescent="0.25">
      <c r="A370" s="105"/>
      <c r="B370" s="148" t="s">
        <v>84</v>
      </c>
      <c r="C370" s="194">
        <f>SUM(C371:C394)</f>
        <v>24084585.399999999</v>
      </c>
      <c r="D370" s="194"/>
      <c r="E370" s="194"/>
      <c r="F370" s="194"/>
      <c r="G370" s="194"/>
      <c r="H370" s="194"/>
      <c r="I370" s="194"/>
      <c r="J370" s="194"/>
      <c r="K370" s="194">
        <f>SUM(K371:K394)</f>
        <v>3679855</v>
      </c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>
        <f>SUM(V371:V394)</f>
        <v>8734.9</v>
      </c>
      <c r="W370" s="194">
        <f>SUM(W371:W394)</f>
        <v>18138210</v>
      </c>
      <c r="X370" s="194"/>
      <c r="Y370" s="194"/>
      <c r="Z370" s="194">
        <f>SUM(Z371:Z394)</f>
        <v>1900.8000000000002</v>
      </c>
      <c r="AA370" s="194">
        <f>SUM(AA371:AA394)</f>
        <v>1830470.4</v>
      </c>
      <c r="AB370" s="194"/>
      <c r="AC370" s="194"/>
      <c r="AD370" s="194"/>
      <c r="AE370" s="194"/>
      <c r="AF370" s="151">
        <f>SUM(AF371:AF394)</f>
        <v>436050</v>
      </c>
      <c r="AG370" s="151"/>
    </row>
    <row r="371" spans="1:33" ht="21" customHeight="1" x14ac:dyDescent="0.25">
      <c r="A371" s="105" t="s">
        <v>1110</v>
      </c>
      <c r="B371" s="29" t="s">
        <v>135</v>
      </c>
      <c r="C371" s="149">
        <v>814050</v>
      </c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>
        <v>542.70000000000005</v>
      </c>
      <c r="W371" s="163">
        <v>814050</v>
      </c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50"/>
    </row>
    <row r="372" spans="1:33" ht="21" customHeight="1" x14ac:dyDescent="0.25">
      <c r="A372" s="105" t="s">
        <v>1111</v>
      </c>
      <c r="B372" s="29" t="s">
        <v>136</v>
      </c>
      <c r="C372" s="149">
        <v>140983.20000000001</v>
      </c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>
        <v>146.4</v>
      </c>
      <c r="AA372" s="163">
        <v>140983.20000000001</v>
      </c>
      <c r="AB372" s="163"/>
      <c r="AC372" s="163"/>
      <c r="AD372" s="163"/>
      <c r="AE372" s="163"/>
      <c r="AF372" s="163"/>
      <c r="AG372" s="150"/>
    </row>
    <row r="373" spans="1:33" ht="21" customHeight="1" x14ac:dyDescent="0.25">
      <c r="A373" s="105" t="s">
        <v>1112</v>
      </c>
      <c r="B373" s="29" t="s">
        <v>137</v>
      </c>
      <c r="C373" s="149">
        <v>2450806</v>
      </c>
      <c r="D373" s="163"/>
      <c r="E373" s="163"/>
      <c r="F373" s="163"/>
      <c r="G373" s="163"/>
      <c r="H373" s="163"/>
      <c r="I373" s="163"/>
      <c r="J373" s="163"/>
      <c r="K373" s="163">
        <v>2254200</v>
      </c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>
        <v>196606</v>
      </c>
      <c r="AG373" s="150"/>
    </row>
    <row r="374" spans="1:33" ht="21" customHeight="1" x14ac:dyDescent="0.25">
      <c r="A374" s="105" t="s">
        <v>1113</v>
      </c>
      <c r="B374" s="29" t="s">
        <v>138</v>
      </c>
      <c r="C374" s="149">
        <v>1128240</v>
      </c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>
        <v>470.1</v>
      </c>
      <c r="W374" s="163">
        <v>1128240</v>
      </c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50"/>
    </row>
    <row r="375" spans="1:33" ht="21" customHeight="1" x14ac:dyDescent="0.25">
      <c r="A375" s="105" t="s">
        <v>1114</v>
      </c>
      <c r="B375" s="29" t="s">
        <v>139</v>
      </c>
      <c r="C375" s="149">
        <v>1124880</v>
      </c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>
        <v>468.1</v>
      </c>
      <c r="W375" s="163">
        <v>1124880</v>
      </c>
      <c r="X375" s="163"/>
      <c r="Y375" s="163"/>
      <c r="Z375" s="163"/>
      <c r="AA375" s="163"/>
      <c r="AB375" s="163"/>
      <c r="AC375" s="163"/>
      <c r="AD375" s="163"/>
      <c r="AE375" s="163"/>
      <c r="AF375" s="163"/>
      <c r="AG375" s="150"/>
    </row>
    <row r="376" spans="1:33" ht="21" customHeight="1" x14ac:dyDescent="0.25">
      <c r="A376" s="105" t="s">
        <v>1115</v>
      </c>
      <c r="B376" s="49" t="s">
        <v>140</v>
      </c>
      <c r="C376" s="149">
        <v>1098960</v>
      </c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>
        <v>457.9</v>
      </c>
      <c r="W376" s="163">
        <v>1098960</v>
      </c>
      <c r="X376" s="163"/>
      <c r="Y376" s="163"/>
      <c r="Z376" s="163"/>
      <c r="AA376" s="163"/>
      <c r="AB376" s="163"/>
      <c r="AC376" s="163"/>
      <c r="AD376" s="163"/>
      <c r="AE376" s="163"/>
      <c r="AF376" s="163"/>
      <c r="AG376" s="150"/>
    </row>
    <row r="377" spans="1:33" ht="21" customHeight="1" x14ac:dyDescent="0.25">
      <c r="A377" s="105" t="s">
        <v>1116</v>
      </c>
      <c r="B377" s="29" t="s">
        <v>141</v>
      </c>
      <c r="C377" s="149">
        <v>1689487.2</v>
      </c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>
        <v>1754.4</v>
      </c>
      <c r="AA377" s="163">
        <v>1689487.2</v>
      </c>
      <c r="AB377" s="163"/>
      <c r="AC377" s="163"/>
      <c r="AD377" s="163"/>
      <c r="AE377" s="163"/>
      <c r="AF377" s="163"/>
      <c r="AG377" s="150"/>
    </row>
    <row r="378" spans="1:33" ht="21" customHeight="1" x14ac:dyDescent="0.25">
      <c r="A378" s="105" t="s">
        <v>1117</v>
      </c>
      <c r="B378" s="29" t="s">
        <v>142</v>
      </c>
      <c r="C378" s="149">
        <v>886560</v>
      </c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>
        <v>369.4</v>
      </c>
      <c r="W378" s="163">
        <v>886560</v>
      </c>
      <c r="X378" s="163"/>
      <c r="Y378" s="163"/>
      <c r="Z378" s="163"/>
      <c r="AA378" s="163"/>
      <c r="AB378" s="163"/>
      <c r="AC378" s="163"/>
      <c r="AD378" s="163"/>
      <c r="AE378" s="163"/>
      <c r="AF378" s="163"/>
      <c r="AG378" s="150"/>
    </row>
    <row r="379" spans="1:33" ht="21" customHeight="1" x14ac:dyDescent="0.25">
      <c r="A379" s="105" t="s">
        <v>1118</v>
      </c>
      <c r="B379" s="29" t="s">
        <v>143</v>
      </c>
      <c r="C379" s="149">
        <v>1560000</v>
      </c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>
        <v>650</v>
      </c>
      <c r="W379" s="163">
        <v>1560000</v>
      </c>
      <c r="X379" s="163"/>
      <c r="Y379" s="163"/>
      <c r="Z379" s="163"/>
      <c r="AA379" s="163"/>
      <c r="AB379" s="163"/>
      <c r="AC379" s="163"/>
      <c r="AD379" s="163"/>
      <c r="AE379" s="163"/>
      <c r="AF379" s="163"/>
      <c r="AG379" s="150"/>
    </row>
    <row r="380" spans="1:33" ht="21" customHeight="1" x14ac:dyDescent="0.25">
      <c r="A380" s="105" t="s">
        <v>1119</v>
      </c>
      <c r="B380" s="29" t="s">
        <v>144</v>
      </c>
      <c r="C380" s="149">
        <v>967500</v>
      </c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>
        <v>645</v>
      </c>
      <c r="W380" s="163">
        <v>967500</v>
      </c>
      <c r="X380" s="163"/>
      <c r="Y380" s="163"/>
      <c r="Z380" s="163"/>
      <c r="AA380" s="163"/>
      <c r="AB380" s="163"/>
      <c r="AC380" s="163"/>
      <c r="AD380" s="163"/>
      <c r="AE380" s="163"/>
      <c r="AF380" s="163"/>
      <c r="AG380" s="150"/>
    </row>
    <row r="381" spans="1:33" ht="21" customHeight="1" x14ac:dyDescent="0.25">
      <c r="A381" s="105" t="s">
        <v>1120</v>
      </c>
      <c r="B381" s="29" t="s">
        <v>145</v>
      </c>
      <c r="C381" s="149">
        <v>155027</v>
      </c>
      <c r="D381" s="163"/>
      <c r="E381" s="163"/>
      <c r="F381" s="163"/>
      <c r="G381" s="163"/>
      <c r="H381" s="163"/>
      <c r="I381" s="163"/>
      <c r="J381" s="163"/>
      <c r="K381" s="163">
        <v>112189</v>
      </c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3">
        <v>42838</v>
      </c>
      <c r="AG381" s="150"/>
    </row>
    <row r="382" spans="1:33" ht="21" customHeight="1" x14ac:dyDescent="0.25">
      <c r="A382" s="105" t="s">
        <v>1121</v>
      </c>
      <c r="B382" s="29" t="s">
        <v>146</v>
      </c>
      <c r="C382" s="149">
        <v>693600</v>
      </c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>
        <v>289</v>
      </c>
      <c r="W382" s="163">
        <v>693600</v>
      </c>
      <c r="X382" s="163"/>
      <c r="Y382" s="163"/>
      <c r="Z382" s="163"/>
      <c r="AA382" s="163"/>
      <c r="AB382" s="163"/>
      <c r="AC382" s="163"/>
      <c r="AD382" s="163"/>
      <c r="AE382" s="163"/>
      <c r="AF382" s="163"/>
      <c r="AG382" s="150"/>
    </row>
    <row r="383" spans="1:33" ht="21" customHeight="1" x14ac:dyDescent="0.25">
      <c r="A383" s="105" t="s">
        <v>1122</v>
      </c>
      <c r="B383" s="29" t="s">
        <v>147</v>
      </c>
      <c r="C383" s="149">
        <v>1080000</v>
      </c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>
        <v>450</v>
      </c>
      <c r="W383" s="163">
        <v>1080000</v>
      </c>
      <c r="X383" s="163"/>
      <c r="Y383" s="163"/>
      <c r="Z383" s="163"/>
      <c r="AA383" s="163"/>
      <c r="AB383" s="163"/>
      <c r="AC383" s="163"/>
      <c r="AD383" s="163"/>
      <c r="AE383" s="163"/>
      <c r="AF383" s="163"/>
      <c r="AG383" s="150"/>
    </row>
    <row r="384" spans="1:33" ht="21" customHeight="1" x14ac:dyDescent="0.25">
      <c r="A384" s="105" t="s">
        <v>1123</v>
      </c>
      <c r="B384" s="29" t="s">
        <v>148</v>
      </c>
      <c r="C384" s="149">
        <v>1080000</v>
      </c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>
        <v>450</v>
      </c>
      <c r="W384" s="163">
        <v>1080000</v>
      </c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50"/>
    </row>
    <row r="385" spans="1:33" ht="21" customHeight="1" x14ac:dyDescent="0.25">
      <c r="A385" s="105" t="s">
        <v>1124</v>
      </c>
      <c r="B385" s="29" t="s">
        <v>149</v>
      </c>
      <c r="C385" s="149">
        <v>600000</v>
      </c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>
        <v>250</v>
      </c>
      <c r="W385" s="163">
        <v>600000</v>
      </c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50"/>
    </row>
    <row r="386" spans="1:33" ht="21" customHeight="1" x14ac:dyDescent="0.25">
      <c r="A386" s="105" t="s">
        <v>1125</v>
      </c>
      <c r="B386" s="29" t="s">
        <v>150</v>
      </c>
      <c r="C386" s="149">
        <v>1574100</v>
      </c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>
        <v>1049.4000000000001</v>
      </c>
      <c r="W386" s="163">
        <v>1574100</v>
      </c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50"/>
    </row>
    <row r="387" spans="1:33" ht="21" customHeight="1" x14ac:dyDescent="0.25">
      <c r="A387" s="105" t="s">
        <v>1126</v>
      </c>
      <c r="B387" s="49" t="s">
        <v>151</v>
      </c>
      <c r="C387" s="149">
        <v>666520</v>
      </c>
      <c r="D387" s="163"/>
      <c r="E387" s="163"/>
      <c r="F387" s="163"/>
      <c r="G387" s="163"/>
      <c r="H387" s="163"/>
      <c r="I387" s="163"/>
      <c r="J387" s="163"/>
      <c r="K387" s="163">
        <v>469914</v>
      </c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>
        <v>196606</v>
      </c>
      <c r="AG387" s="150"/>
    </row>
    <row r="388" spans="1:33" ht="21" customHeight="1" x14ac:dyDescent="0.25">
      <c r="A388" s="105" t="s">
        <v>1127</v>
      </c>
      <c r="B388" s="49" t="s">
        <v>152</v>
      </c>
      <c r="C388" s="149">
        <v>1356000</v>
      </c>
      <c r="D388" s="195"/>
      <c r="E388" s="195"/>
      <c r="F388" s="195"/>
      <c r="G388" s="195"/>
      <c r="H388" s="195"/>
      <c r="I388" s="195"/>
      <c r="J388" s="195"/>
      <c r="K388" s="195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>
        <v>904</v>
      </c>
      <c r="W388" s="163">
        <v>1356000</v>
      </c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50"/>
    </row>
    <row r="389" spans="1:33" ht="21" customHeight="1" x14ac:dyDescent="0.25">
      <c r="A389" s="105" t="s">
        <v>1128</v>
      </c>
      <c r="B389" s="29" t="s">
        <v>153</v>
      </c>
      <c r="C389" s="149">
        <v>984000</v>
      </c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>
        <v>410</v>
      </c>
      <c r="W389" s="163">
        <v>984000</v>
      </c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50"/>
    </row>
    <row r="390" spans="1:33" ht="21" customHeight="1" x14ac:dyDescent="0.25">
      <c r="A390" s="105" t="s">
        <v>1129</v>
      </c>
      <c r="B390" s="29" t="s">
        <v>154</v>
      </c>
      <c r="C390" s="149">
        <v>996000</v>
      </c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>
        <v>415</v>
      </c>
      <c r="W390" s="163">
        <v>996000</v>
      </c>
      <c r="X390" s="163"/>
      <c r="Y390" s="163"/>
      <c r="Z390" s="163"/>
      <c r="AA390" s="163"/>
      <c r="AB390" s="163"/>
      <c r="AC390" s="163"/>
      <c r="AD390" s="163"/>
      <c r="AE390" s="163"/>
      <c r="AF390" s="163"/>
      <c r="AG390" s="150"/>
    </row>
    <row r="391" spans="1:33" ht="21" customHeight="1" x14ac:dyDescent="0.25">
      <c r="A391" s="105" t="s">
        <v>1130</v>
      </c>
      <c r="B391" s="29" t="s">
        <v>155</v>
      </c>
      <c r="C391" s="149">
        <v>888000</v>
      </c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>
        <v>370</v>
      </c>
      <c r="W391" s="163">
        <v>888000</v>
      </c>
      <c r="X391" s="163"/>
      <c r="Y391" s="163"/>
      <c r="Z391" s="163"/>
      <c r="AA391" s="163"/>
      <c r="AB391" s="163"/>
      <c r="AC391" s="163"/>
      <c r="AD391" s="163"/>
      <c r="AE391" s="163"/>
      <c r="AF391" s="163"/>
      <c r="AG391" s="150"/>
    </row>
    <row r="392" spans="1:33" ht="21" customHeight="1" x14ac:dyDescent="0.25">
      <c r="A392" s="105" t="s">
        <v>1131</v>
      </c>
      <c r="B392" s="29" t="s">
        <v>156</v>
      </c>
      <c r="C392" s="149">
        <v>421776</v>
      </c>
      <c r="D392" s="163"/>
      <c r="E392" s="163"/>
      <c r="F392" s="163"/>
      <c r="G392" s="163"/>
      <c r="H392" s="163"/>
      <c r="I392" s="163"/>
      <c r="J392" s="163"/>
      <c r="K392" s="163">
        <v>421776</v>
      </c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  <c r="AG392" s="150"/>
    </row>
    <row r="393" spans="1:33" ht="21" customHeight="1" x14ac:dyDescent="0.25">
      <c r="A393" s="105" t="s">
        <v>1132</v>
      </c>
      <c r="B393" s="29" t="s">
        <v>157</v>
      </c>
      <c r="C393" s="149">
        <v>421776</v>
      </c>
      <c r="D393" s="163"/>
      <c r="E393" s="163"/>
      <c r="F393" s="163"/>
      <c r="G393" s="163"/>
      <c r="H393" s="163"/>
      <c r="I393" s="163"/>
      <c r="J393" s="163"/>
      <c r="K393" s="163">
        <v>421776</v>
      </c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3"/>
      <c r="AB393" s="163"/>
      <c r="AC393" s="163"/>
      <c r="AD393" s="163"/>
      <c r="AE393" s="163"/>
      <c r="AF393" s="163"/>
      <c r="AG393" s="150"/>
    </row>
    <row r="394" spans="1:33" ht="21" customHeight="1" x14ac:dyDescent="0.25">
      <c r="A394" s="105" t="s">
        <v>1133</v>
      </c>
      <c r="B394" s="49" t="s">
        <v>158</v>
      </c>
      <c r="C394" s="149">
        <v>1306320</v>
      </c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>
        <v>544.29999999999995</v>
      </c>
      <c r="W394" s="163">
        <v>1306320</v>
      </c>
      <c r="X394" s="163"/>
      <c r="Y394" s="163"/>
      <c r="Z394" s="163"/>
      <c r="AA394" s="163"/>
      <c r="AB394" s="163"/>
      <c r="AC394" s="163"/>
      <c r="AD394" s="163"/>
      <c r="AE394" s="163"/>
      <c r="AF394" s="163"/>
      <c r="AG394" s="150"/>
    </row>
    <row r="395" spans="1:33" ht="21" customHeight="1" x14ac:dyDescent="0.25">
      <c r="A395" s="105"/>
      <c r="B395" s="66" t="s">
        <v>100</v>
      </c>
      <c r="C395" s="194">
        <f>SUM(C396:J409)</f>
        <v>6549611.1300000008</v>
      </c>
      <c r="D395" s="194"/>
      <c r="E395" s="194"/>
      <c r="F395" s="194"/>
      <c r="G395" s="194"/>
      <c r="H395" s="194"/>
      <c r="I395" s="194"/>
      <c r="J395" s="194"/>
      <c r="K395" s="194">
        <f>SUM(K396:S409)</f>
        <v>130918.85</v>
      </c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>
        <f>SUM(V396:V409)</f>
        <v>2711.7999999999997</v>
      </c>
      <c r="W395" s="194">
        <f>SUM(W396:W409)</f>
        <v>6185533.5300000003</v>
      </c>
      <c r="X395" s="194"/>
      <c r="Y395" s="194"/>
      <c r="Z395" s="194"/>
      <c r="AA395" s="194"/>
      <c r="AB395" s="194">
        <f>SUM(AB396:AB409)</f>
        <v>9.9</v>
      </c>
      <c r="AC395" s="194">
        <f>SUM(AC396:AC409)</f>
        <v>157489.29</v>
      </c>
      <c r="AD395" s="194"/>
      <c r="AE395" s="194"/>
      <c r="AF395" s="194">
        <f t="shared" ref="AF395" si="4">SUM(AF396:AF409)</f>
        <v>75669.459999999992</v>
      </c>
      <c r="AG395" s="194"/>
    </row>
    <row r="396" spans="1:33" ht="21" customHeight="1" x14ac:dyDescent="0.25">
      <c r="A396" s="105" t="s">
        <v>1134</v>
      </c>
      <c r="B396" s="49" t="s">
        <v>116</v>
      </c>
      <c r="C396" s="150">
        <v>39251</v>
      </c>
      <c r="D396" s="163"/>
      <c r="E396" s="163"/>
      <c r="F396" s="163"/>
      <c r="G396" s="163"/>
      <c r="H396" s="163"/>
      <c r="I396" s="163"/>
      <c r="J396" s="163"/>
      <c r="K396" s="163">
        <v>22125</v>
      </c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3">
        <v>17126</v>
      </c>
      <c r="AG396" s="150"/>
    </row>
    <row r="397" spans="1:33" ht="21" customHeight="1" x14ac:dyDescent="0.25">
      <c r="A397" s="105" t="s">
        <v>1135</v>
      </c>
      <c r="B397" s="49" t="s">
        <v>117</v>
      </c>
      <c r="C397" s="150">
        <f>K397+AF397</f>
        <v>33522.81</v>
      </c>
      <c r="D397" s="163"/>
      <c r="E397" s="163"/>
      <c r="F397" s="163"/>
      <c r="G397" s="163"/>
      <c r="H397" s="163"/>
      <c r="I397" s="163"/>
      <c r="J397" s="163"/>
      <c r="K397" s="163">
        <v>9231.35</v>
      </c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  <c r="AA397" s="163"/>
      <c r="AB397" s="163"/>
      <c r="AC397" s="163"/>
      <c r="AD397" s="163"/>
      <c r="AE397" s="163"/>
      <c r="AF397" s="163">
        <v>24291.46</v>
      </c>
      <c r="AG397" s="150"/>
    </row>
    <row r="398" spans="1:33" ht="21" customHeight="1" x14ac:dyDescent="0.25">
      <c r="A398" s="105" t="s">
        <v>1136</v>
      </c>
      <c r="B398" s="49" t="s">
        <v>118</v>
      </c>
      <c r="C398" s="163">
        <v>856275.57</v>
      </c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>
        <v>363.5</v>
      </c>
      <c r="W398" s="163">
        <v>856275.57</v>
      </c>
      <c r="X398" s="163"/>
      <c r="Y398" s="163"/>
      <c r="Z398" s="163"/>
      <c r="AA398" s="163"/>
      <c r="AB398" s="163"/>
      <c r="AC398" s="163"/>
      <c r="AD398" s="163"/>
      <c r="AE398" s="163"/>
      <c r="AF398" s="163"/>
      <c r="AG398" s="150"/>
    </row>
    <row r="399" spans="1:33" ht="21" customHeight="1" x14ac:dyDescent="0.25">
      <c r="A399" s="105" t="s">
        <v>1137</v>
      </c>
      <c r="B399" s="49" t="s">
        <v>119</v>
      </c>
      <c r="C399" s="163">
        <v>662557.02</v>
      </c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>
        <v>278.8</v>
      </c>
      <c r="W399" s="163">
        <v>662557.02</v>
      </c>
      <c r="X399" s="163"/>
      <c r="Y399" s="163"/>
      <c r="Z399" s="163"/>
      <c r="AA399" s="163"/>
      <c r="AB399" s="163"/>
      <c r="AC399" s="163"/>
      <c r="AD399" s="163"/>
      <c r="AE399" s="163"/>
      <c r="AF399" s="163"/>
      <c r="AG399" s="150"/>
    </row>
    <row r="400" spans="1:33" ht="21" customHeight="1" x14ac:dyDescent="0.25">
      <c r="A400" s="105" t="s">
        <v>1138</v>
      </c>
      <c r="B400" s="49" t="s">
        <v>120</v>
      </c>
      <c r="C400" s="150">
        <v>105626</v>
      </c>
      <c r="D400" s="163"/>
      <c r="E400" s="163"/>
      <c r="F400" s="163"/>
      <c r="G400" s="163"/>
      <c r="H400" s="163"/>
      <c r="I400" s="163"/>
      <c r="J400" s="163"/>
      <c r="K400" s="163">
        <v>88500</v>
      </c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  <c r="AA400" s="163"/>
      <c r="AB400" s="163"/>
      <c r="AC400" s="163"/>
      <c r="AD400" s="163"/>
      <c r="AE400" s="163"/>
      <c r="AF400" s="163">
        <v>17126</v>
      </c>
      <c r="AG400" s="150"/>
    </row>
    <row r="401" spans="1:34" ht="21" customHeight="1" x14ac:dyDescent="0.25">
      <c r="A401" s="105" t="s">
        <v>1139</v>
      </c>
      <c r="B401" s="49" t="s">
        <v>121</v>
      </c>
      <c r="C401" s="150">
        <v>28188.5</v>
      </c>
      <c r="D401" s="163"/>
      <c r="E401" s="163"/>
      <c r="F401" s="163"/>
      <c r="G401" s="163"/>
      <c r="H401" s="163"/>
      <c r="I401" s="163"/>
      <c r="J401" s="163"/>
      <c r="K401" s="163">
        <v>11062.5</v>
      </c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  <c r="AC401" s="163"/>
      <c r="AD401" s="163"/>
      <c r="AE401" s="163"/>
      <c r="AF401" s="163">
        <v>17126</v>
      </c>
      <c r="AG401" s="150"/>
    </row>
    <row r="402" spans="1:34" ht="21" customHeight="1" x14ac:dyDescent="0.25">
      <c r="A402" s="105" t="s">
        <v>1140</v>
      </c>
      <c r="B402" s="49" t="s">
        <v>122</v>
      </c>
      <c r="C402" s="150">
        <v>649382.14</v>
      </c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>
        <v>312</v>
      </c>
      <c r="W402" s="163">
        <v>649382.14</v>
      </c>
      <c r="X402" s="163"/>
      <c r="Y402" s="163"/>
      <c r="Z402" s="163"/>
      <c r="AA402" s="163"/>
      <c r="AB402" s="163"/>
      <c r="AC402" s="163"/>
      <c r="AD402" s="163"/>
      <c r="AE402" s="163"/>
      <c r="AF402" s="163"/>
      <c r="AG402" s="150"/>
    </row>
    <row r="403" spans="1:34" s="42" customFormat="1" ht="21" customHeight="1" x14ac:dyDescent="0.25">
      <c r="A403" s="105" t="s">
        <v>1141</v>
      </c>
      <c r="B403" s="196" t="s">
        <v>772</v>
      </c>
      <c r="C403" s="163">
        <v>157489.29</v>
      </c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>
        <v>9.9</v>
      </c>
      <c r="AC403" s="163">
        <v>157489.29</v>
      </c>
      <c r="AD403" s="163"/>
      <c r="AE403" s="163"/>
      <c r="AF403" s="163"/>
      <c r="AG403" s="150"/>
    </row>
    <row r="404" spans="1:34" s="42" customFormat="1" ht="21" customHeight="1" x14ac:dyDescent="0.25">
      <c r="A404" s="105" t="s">
        <v>1142</v>
      </c>
      <c r="B404" s="49" t="s">
        <v>773</v>
      </c>
      <c r="C404" s="163">
        <v>620651.09</v>
      </c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>
        <v>277</v>
      </c>
      <c r="W404" s="163">
        <v>620651.09</v>
      </c>
      <c r="X404" s="163"/>
      <c r="Y404" s="163"/>
      <c r="Z404" s="163"/>
      <c r="AA404" s="163"/>
      <c r="AB404" s="163"/>
      <c r="AC404" s="163"/>
      <c r="AD404" s="163"/>
      <c r="AE404" s="163"/>
      <c r="AF404" s="163"/>
      <c r="AG404" s="150"/>
    </row>
    <row r="405" spans="1:34" s="42" customFormat="1" ht="21" customHeight="1" x14ac:dyDescent="0.25">
      <c r="A405" s="105" t="s">
        <v>1143</v>
      </c>
      <c r="B405" s="49" t="s">
        <v>774</v>
      </c>
      <c r="C405" s="163">
        <v>1074271.48</v>
      </c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>
        <v>488</v>
      </c>
      <c r="W405" s="163">
        <v>1074271.48</v>
      </c>
      <c r="X405" s="163"/>
      <c r="Y405" s="163"/>
      <c r="Z405" s="163"/>
      <c r="AA405" s="163"/>
      <c r="AB405" s="163"/>
      <c r="AC405" s="163"/>
      <c r="AD405" s="163"/>
      <c r="AE405" s="163"/>
      <c r="AF405" s="163"/>
      <c r="AG405" s="150"/>
    </row>
    <row r="406" spans="1:34" s="42" customFormat="1" ht="21" customHeight="1" x14ac:dyDescent="0.25">
      <c r="A406" s="105" t="s">
        <v>1144</v>
      </c>
      <c r="B406" s="49" t="s">
        <v>775</v>
      </c>
      <c r="C406" s="163">
        <v>745630.2</v>
      </c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>
        <v>312.3</v>
      </c>
      <c r="W406" s="163">
        <v>745630.2</v>
      </c>
      <c r="X406" s="163"/>
      <c r="Y406" s="163"/>
      <c r="Z406" s="163"/>
      <c r="AA406" s="163"/>
      <c r="AB406" s="163"/>
      <c r="AC406" s="163"/>
      <c r="AD406" s="163"/>
      <c r="AE406" s="163"/>
      <c r="AF406" s="163"/>
      <c r="AG406" s="150"/>
    </row>
    <row r="407" spans="1:34" s="42" customFormat="1" ht="21" customHeight="1" x14ac:dyDescent="0.25">
      <c r="A407" s="105" t="s">
        <v>1145</v>
      </c>
      <c r="B407" s="49" t="s">
        <v>776</v>
      </c>
      <c r="C407" s="163">
        <v>686013.91</v>
      </c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>
        <v>299</v>
      </c>
      <c r="W407" s="163">
        <v>686013.91</v>
      </c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50"/>
      <c r="AH407" s="53"/>
    </row>
    <row r="408" spans="1:34" s="42" customFormat="1" ht="21" customHeight="1" x14ac:dyDescent="0.25">
      <c r="A408" s="105" t="s">
        <v>1146</v>
      </c>
      <c r="B408" s="49" t="s">
        <v>777</v>
      </c>
      <c r="C408" s="163">
        <v>458020.16</v>
      </c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>
        <v>191</v>
      </c>
      <c r="W408" s="163">
        <v>458020.16</v>
      </c>
      <c r="X408" s="163"/>
      <c r="Y408" s="163"/>
      <c r="Z408" s="163"/>
      <c r="AA408" s="163"/>
      <c r="AB408" s="163"/>
      <c r="AC408" s="163"/>
      <c r="AD408" s="163"/>
      <c r="AE408" s="163"/>
      <c r="AF408" s="163"/>
      <c r="AG408" s="150"/>
    </row>
    <row r="409" spans="1:34" s="42" customFormat="1" ht="21" customHeight="1" x14ac:dyDescent="0.25">
      <c r="A409" s="105" t="s">
        <v>1147</v>
      </c>
      <c r="B409" s="49" t="s">
        <v>778</v>
      </c>
      <c r="C409" s="163">
        <v>432731.96</v>
      </c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>
        <v>190.2</v>
      </c>
      <c r="W409" s="163">
        <v>432731.96</v>
      </c>
      <c r="X409" s="163"/>
      <c r="Y409" s="163"/>
      <c r="Z409" s="163"/>
      <c r="AA409" s="163"/>
      <c r="AB409" s="163"/>
      <c r="AC409" s="163"/>
      <c r="AD409" s="163"/>
      <c r="AE409" s="163"/>
      <c r="AF409" s="163"/>
      <c r="AG409" s="150"/>
    </row>
    <row r="410" spans="1:34" ht="21" customHeight="1" x14ac:dyDescent="0.25">
      <c r="A410" s="105"/>
      <c r="B410" s="197" t="s">
        <v>85</v>
      </c>
      <c r="C410" s="194">
        <f>SUM(C411:C679)</f>
        <v>289643750.08999985</v>
      </c>
      <c r="D410" s="194"/>
      <c r="E410" s="194"/>
      <c r="F410" s="194"/>
      <c r="G410" s="194"/>
      <c r="H410" s="194"/>
      <c r="I410" s="194"/>
      <c r="J410" s="194"/>
      <c r="K410" s="194">
        <f>SUM(K411:K679)</f>
        <v>57608054.440000005</v>
      </c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>
        <f>SUM(V411:V679)</f>
        <v>110341.83000000003</v>
      </c>
      <c r="W410" s="194">
        <f>SUM(W411:W679)</f>
        <v>192752643.36000004</v>
      </c>
      <c r="X410" s="194"/>
      <c r="Y410" s="194"/>
      <c r="Z410" s="194">
        <f>SUM(Z411:Z679)</f>
        <v>36615.96</v>
      </c>
      <c r="AA410" s="194">
        <f>SUM(AA411:AA679)</f>
        <v>28193585.689999994</v>
      </c>
      <c r="AB410" s="194">
        <f>SUM(AB411:AB679)</f>
        <v>63.26</v>
      </c>
      <c r="AC410" s="194">
        <f>SUM(AC411:AC679)</f>
        <v>5220478.71</v>
      </c>
      <c r="AD410" s="194">
        <f>SUM(AD411:AD679)</f>
        <v>1554168</v>
      </c>
      <c r="AE410" s="194"/>
      <c r="AF410" s="194">
        <f>SUM(AF411:AF679)</f>
        <v>4314819.8900000006</v>
      </c>
      <c r="AG410" s="151"/>
      <c r="AH410" s="53"/>
    </row>
    <row r="411" spans="1:34" ht="21" customHeight="1" x14ac:dyDescent="0.25">
      <c r="A411" s="105" t="s">
        <v>1148</v>
      </c>
      <c r="B411" s="198" t="s">
        <v>1426</v>
      </c>
      <c r="C411" s="163">
        <f>AA411</f>
        <v>2025571.13</v>
      </c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>
        <v>2819.8</v>
      </c>
      <c r="AA411" s="163">
        <v>2025571.13</v>
      </c>
      <c r="AB411" s="163"/>
      <c r="AC411" s="163"/>
      <c r="AD411" s="163"/>
      <c r="AE411" s="163"/>
      <c r="AF411" s="163"/>
      <c r="AG411" s="150"/>
      <c r="AH411" s="53"/>
    </row>
    <row r="412" spans="1:34" ht="21" customHeight="1" x14ac:dyDescent="0.25">
      <c r="A412" s="105" t="s">
        <v>1149</v>
      </c>
      <c r="B412" s="198" t="s">
        <v>1427</v>
      </c>
      <c r="C412" s="163">
        <f>W412</f>
        <v>2421593.64</v>
      </c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>
        <v>1480.1</v>
      </c>
      <c r="W412" s="163">
        <v>2421593.64</v>
      </c>
      <c r="X412" s="163"/>
      <c r="Y412" s="163"/>
      <c r="Z412" s="163"/>
      <c r="AA412" s="163"/>
      <c r="AB412" s="163"/>
      <c r="AC412" s="163"/>
      <c r="AD412" s="163"/>
      <c r="AE412" s="163"/>
      <c r="AF412" s="163"/>
      <c r="AG412" s="150"/>
      <c r="AH412" s="53"/>
    </row>
    <row r="413" spans="1:34" ht="21" customHeight="1" x14ac:dyDescent="0.25">
      <c r="A413" s="105" t="s">
        <v>1150</v>
      </c>
      <c r="B413" s="196" t="s">
        <v>1425</v>
      </c>
      <c r="C413" s="163">
        <f>K413</f>
        <v>369586.1</v>
      </c>
      <c r="D413" s="163"/>
      <c r="E413" s="163"/>
      <c r="F413" s="163"/>
      <c r="G413" s="163"/>
      <c r="H413" s="163"/>
      <c r="I413" s="163"/>
      <c r="J413" s="163"/>
      <c r="K413" s="163">
        <v>369586.1</v>
      </c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  <c r="AG413" s="150"/>
      <c r="AH413" s="53"/>
    </row>
    <row r="414" spans="1:34" ht="21" customHeight="1" x14ac:dyDescent="0.25">
      <c r="A414" s="105" t="s">
        <v>1151</v>
      </c>
      <c r="B414" s="198" t="s">
        <v>461</v>
      </c>
      <c r="C414" s="163">
        <f>K414</f>
        <v>215044.57</v>
      </c>
      <c r="D414" s="163"/>
      <c r="E414" s="163"/>
      <c r="F414" s="163"/>
      <c r="G414" s="163"/>
      <c r="H414" s="163"/>
      <c r="I414" s="163"/>
      <c r="J414" s="163"/>
      <c r="K414" s="163">
        <v>215044.57</v>
      </c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  <c r="AG414" s="150"/>
    </row>
    <row r="415" spans="1:34" ht="21" customHeight="1" x14ac:dyDescent="0.25">
      <c r="A415" s="105" t="s">
        <v>1152</v>
      </c>
      <c r="B415" s="196" t="s">
        <v>462</v>
      </c>
      <c r="C415" s="163">
        <f>AA415</f>
        <v>747926.9</v>
      </c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>
        <v>777.21</v>
      </c>
      <c r="AA415" s="163">
        <v>747926.9</v>
      </c>
      <c r="AB415" s="163"/>
      <c r="AC415" s="163"/>
      <c r="AD415" s="163"/>
      <c r="AE415" s="163"/>
      <c r="AF415" s="163"/>
      <c r="AG415" s="150"/>
    </row>
    <row r="416" spans="1:34" ht="21" customHeight="1" x14ac:dyDescent="0.25">
      <c r="A416" s="105" t="s">
        <v>1153</v>
      </c>
      <c r="B416" s="196" t="s">
        <v>463</v>
      </c>
      <c r="C416" s="163">
        <f>W416</f>
        <v>1215488.45</v>
      </c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>
        <v>801.9</v>
      </c>
      <c r="W416" s="163">
        <v>1215488.45</v>
      </c>
      <c r="X416" s="163"/>
      <c r="Y416" s="163"/>
      <c r="Z416" s="163"/>
      <c r="AA416" s="163"/>
      <c r="AB416" s="163"/>
      <c r="AC416" s="163"/>
      <c r="AD416" s="163"/>
      <c r="AE416" s="163"/>
      <c r="AF416" s="163"/>
      <c r="AG416" s="150"/>
    </row>
    <row r="417" spans="1:37" ht="21" customHeight="1" x14ac:dyDescent="0.25">
      <c r="A417" s="105" t="s">
        <v>1415</v>
      </c>
      <c r="B417" s="196" t="s">
        <v>464</v>
      </c>
      <c r="C417" s="163">
        <f>K417</f>
        <v>79639.649999999994</v>
      </c>
      <c r="D417" s="163"/>
      <c r="E417" s="163"/>
      <c r="F417" s="163"/>
      <c r="G417" s="163"/>
      <c r="H417" s="163"/>
      <c r="I417" s="163"/>
      <c r="J417" s="163"/>
      <c r="K417" s="163">
        <v>79639.649999999994</v>
      </c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  <c r="AA417" s="163"/>
      <c r="AB417" s="163"/>
      <c r="AC417" s="163"/>
      <c r="AD417" s="163"/>
      <c r="AE417" s="163"/>
      <c r="AF417" s="163"/>
      <c r="AG417" s="150"/>
    </row>
    <row r="418" spans="1:37" ht="21" customHeight="1" x14ac:dyDescent="0.25">
      <c r="A418" s="105" t="s">
        <v>1414</v>
      </c>
      <c r="B418" s="196" t="s">
        <v>465</v>
      </c>
      <c r="C418" s="163">
        <f>AC418</f>
        <v>180184.51</v>
      </c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  <c r="AA418" s="163"/>
      <c r="AB418" s="163">
        <v>10</v>
      </c>
      <c r="AC418" s="163">
        <v>180184.51</v>
      </c>
      <c r="AD418" s="163"/>
      <c r="AE418" s="163"/>
      <c r="AF418" s="163"/>
      <c r="AG418" s="150"/>
    </row>
    <row r="419" spans="1:37" ht="21" customHeight="1" x14ac:dyDescent="0.25">
      <c r="A419" s="105" t="s">
        <v>1413</v>
      </c>
      <c r="B419" s="199" t="s">
        <v>466</v>
      </c>
      <c r="C419" s="163">
        <f>K419+AF419</f>
        <v>273942.78999999998</v>
      </c>
      <c r="D419" s="163"/>
      <c r="E419" s="163"/>
      <c r="F419" s="163"/>
      <c r="G419" s="163"/>
      <c r="H419" s="163"/>
      <c r="I419" s="163"/>
      <c r="J419" s="163"/>
      <c r="K419" s="163">
        <v>231548.27</v>
      </c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  <c r="AA419" s="163"/>
      <c r="AB419" s="163"/>
      <c r="AC419" s="163"/>
      <c r="AD419" s="163"/>
      <c r="AE419" s="163"/>
      <c r="AF419" s="163">
        <v>42394.52</v>
      </c>
      <c r="AG419" s="150"/>
    </row>
    <row r="420" spans="1:37" ht="21" customHeight="1" x14ac:dyDescent="0.25">
      <c r="A420" s="105" t="s">
        <v>1412</v>
      </c>
      <c r="B420" s="196" t="s">
        <v>467</v>
      </c>
      <c r="C420" s="163">
        <f>AC420</f>
        <v>136136.48000000001</v>
      </c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>
        <v>8</v>
      </c>
      <c r="AC420" s="163">
        <v>136136.48000000001</v>
      </c>
      <c r="AD420" s="163"/>
      <c r="AE420" s="163"/>
      <c r="AF420" s="163"/>
      <c r="AG420" s="150"/>
    </row>
    <row r="421" spans="1:37" ht="21" customHeight="1" x14ac:dyDescent="0.25">
      <c r="A421" s="105" t="s">
        <v>1411</v>
      </c>
      <c r="B421" s="199" t="s">
        <v>468</v>
      </c>
      <c r="C421" s="163">
        <f>K421+AF421</f>
        <v>1570854.28</v>
      </c>
      <c r="D421" s="163"/>
      <c r="E421" s="163"/>
      <c r="F421" s="163"/>
      <c r="G421" s="163"/>
      <c r="H421" s="163"/>
      <c r="I421" s="163"/>
      <c r="J421" s="163"/>
      <c r="K421" s="163">
        <v>1378218.76</v>
      </c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  <c r="AA421" s="163"/>
      <c r="AB421" s="163"/>
      <c r="AC421" s="163"/>
      <c r="AD421" s="163"/>
      <c r="AE421" s="163"/>
      <c r="AF421" s="163">
        <v>192635.51999999999</v>
      </c>
      <c r="AG421" s="150"/>
    </row>
    <row r="422" spans="1:37" ht="21" customHeight="1" x14ac:dyDescent="0.25">
      <c r="A422" s="105" t="s">
        <v>1410</v>
      </c>
      <c r="B422" s="196" t="s">
        <v>469</v>
      </c>
      <c r="C422" s="163">
        <f>K422</f>
        <v>275865.8</v>
      </c>
      <c r="D422" s="163"/>
      <c r="E422" s="163"/>
      <c r="F422" s="163"/>
      <c r="G422" s="163"/>
      <c r="H422" s="163"/>
      <c r="I422" s="163"/>
      <c r="J422" s="163"/>
      <c r="K422" s="163">
        <v>275865.8</v>
      </c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3"/>
      <c r="AB422" s="163"/>
      <c r="AC422" s="163"/>
      <c r="AD422" s="163"/>
      <c r="AE422" s="163"/>
      <c r="AF422" s="163"/>
      <c r="AG422" s="150"/>
    </row>
    <row r="423" spans="1:37" ht="21" customHeight="1" x14ac:dyDescent="0.25">
      <c r="A423" s="105" t="s">
        <v>1409</v>
      </c>
      <c r="B423" s="196" t="s">
        <v>470</v>
      </c>
      <c r="C423" s="163">
        <f>W423</f>
        <v>1987458.66</v>
      </c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>
        <v>829.1</v>
      </c>
      <c r="W423" s="163">
        <v>1987458.66</v>
      </c>
      <c r="X423" s="163"/>
      <c r="Y423" s="163"/>
      <c r="Z423" s="163"/>
      <c r="AA423" s="163"/>
      <c r="AB423" s="163"/>
      <c r="AC423" s="163"/>
      <c r="AD423" s="163"/>
      <c r="AE423" s="163"/>
      <c r="AF423" s="163"/>
      <c r="AG423" s="150"/>
    </row>
    <row r="424" spans="1:37" ht="36.75" customHeight="1" x14ac:dyDescent="0.25">
      <c r="A424" s="105" t="s">
        <v>1408</v>
      </c>
      <c r="B424" s="200" t="s">
        <v>471</v>
      </c>
      <c r="C424" s="201">
        <f>K424+AF424</f>
        <v>51032.37</v>
      </c>
      <c r="D424" s="163"/>
      <c r="E424" s="163"/>
      <c r="F424" s="163"/>
      <c r="G424" s="163"/>
      <c r="H424" s="163"/>
      <c r="I424" s="163"/>
      <c r="J424" s="163"/>
      <c r="K424" s="117">
        <v>33906.370000000003</v>
      </c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  <c r="AA424" s="163"/>
      <c r="AB424" s="163"/>
      <c r="AC424" s="163"/>
      <c r="AD424" s="163"/>
      <c r="AE424" s="163"/>
      <c r="AF424" s="201">
        <v>17126</v>
      </c>
      <c r="AG424" s="150"/>
    </row>
    <row r="425" spans="1:37" ht="41.25" customHeight="1" x14ac:dyDescent="0.25">
      <c r="A425" s="105" t="s">
        <v>1407</v>
      </c>
      <c r="B425" s="198" t="s">
        <v>472</v>
      </c>
      <c r="C425" s="163">
        <f>AC425</f>
        <v>151317.12</v>
      </c>
      <c r="D425" s="202"/>
      <c r="E425" s="202"/>
      <c r="F425" s="202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  <c r="AA425" s="202"/>
      <c r="AB425" s="203">
        <v>9</v>
      </c>
      <c r="AC425" s="203">
        <v>151317.12</v>
      </c>
      <c r="AD425" s="202"/>
      <c r="AE425" s="202"/>
      <c r="AF425" s="202"/>
      <c r="AG425" s="202"/>
    </row>
    <row r="426" spans="1:37" ht="21" customHeight="1" x14ac:dyDescent="0.25">
      <c r="A426" s="105" t="s">
        <v>1406</v>
      </c>
      <c r="B426" s="200" t="s">
        <v>473</v>
      </c>
      <c r="C426" s="163">
        <f>'перечень МКД'!L435</f>
        <v>3699286</v>
      </c>
      <c r="D426" s="202"/>
      <c r="E426" s="202"/>
      <c r="F426" s="202"/>
      <c r="G426" s="202"/>
      <c r="H426" s="202"/>
      <c r="I426" s="202"/>
      <c r="J426" s="202"/>
      <c r="K426" s="202">
        <v>3502680</v>
      </c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  <c r="AD426" s="202"/>
      <c r="AE426" s="202"/>
      <c r="AF426" s="202">
        <v>196606</v>
      </c>
      <c r="AG426" s="202"/>
    </row>
    <row r="427" spans="1:37" ht="21" customHeight="1" x14ac:dyDescent="0.25">
      <c r="A427" s="105" t="s">
        <v>1405</v>
      </c>
      <c r="B427" s="200" t="s">
        <v>474</v>
      </c>
      <c r="C427" s="163">
        <f>'перечень МКД'!L436</f>
        <v>3699286</v>
      </c>
      <c r="D427" s="202"/>
      <c r="E427" s="202"/>
      <c r="F427" s="202"/>
      <c r="G427" s="202"/>
      <c r="H427" s="202"/>
      <c r="I427" s="202"/>
      <c r="J427" s="202"/>
      <c r="K427" s="202">
        <v>3502680</v>
      </c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  <c r="AA427" s="202"/>
      <c r="AB427" s="202"/>
      <c r="AC427" s="202"/>
      <c r="AD427" s="202"/>
      <c r="AE427" s="202"/>
      <c r="AF427" s="202">
        <v>196606</v>
      </c>
      <c r="AG427" s="202"/>
    </row>
    <row r="428" spans="1:37" ht="21" customHeight="1" x14ac:dyDescent="0.25">
      <c r="A428" s="105" t="s">
        <v>1404</v>
      </c>
      <c r="B428" s="200" t="s">
        <v>475</v>
      </c>
      <c r="C428" s="163">
        <f>'перечень МКД'!L437</f>
        <v>1569934</v>
      </c>
      <c r="D428" s="202"/>
      <c r="E428" s="202"/>
      <c r="F428" s="202"/>
      <c r="G428" s="202"/>
      <c r="H428" s="202"/>
      <c r="I428" s="202"/>
      <c r="J428" s="202"/>
      <c r="K428" s="202">
        <v>1373328</v>
      </c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  <c r="AA428" s="202"/>
      <c r="AB428" s="202"/>
      <c r="AC428" s="202"/>
      <c r="AD428" s="202"/>
      <c r="AE428" s="202"/>
      <c r="AF428" s="202">
        <v>196606</v>
      </c>
      <c r="AG428" s="202"/>
    </row>
    <row r="429" spans="1:37" ht="21" customHeight="1" x14ac:dyDescent="0.25">
      <c r="A429" s="105" t="s">
        <v>1403</v>
      </c>
      <c r="B429" s="196" t="s">
        <v>476</v>
      </c>
      <c r="C429" s="163">
        <f>W429</f>
        <v>1320569.3400000001</v>
      </c>
      <c r="D429" s="202"/>
      <c r="E429" s="202"/>
      <c r="F429" s="202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>
        <v>881.1</v>
      </c>
      <c r="W429" s="202">
        <v>1320569.3400000001</v>
      </c>
      <c r="X429" s="202"/>
      <c r="Y429" s="202"/>
      <c r="Z429" s="202"/>
      <c r="AA429" s="202"/>
      <c r="AB429" s="202"/>
      <c r="AC429" s="202"/>
      <c r="AD429" s="202"/>
      <c r="AE429" s="202"/>
      <c r="AF429" s="202"/>
      <c r="AG429" s="202"/>
    </row>
    <row r="430" spans="1:37" ht="21" customHeight="1" x14ac:dyDescent="0.25">
      <c r="A430" s="105" t="s">
        <v>1402</v>
      </c>
      <c r="B430" s="196" t="s">
        <v>477</v>
      </c>
      <c r="C430" s="163">
        <f>W430</f>
        <v>4925525.32</v>
      </c>
      <c r="D430" s="202"/>
      <c r="E430" s="202"/>
      <c r="F430" s="202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>
        <v>2529.1</v>
      </c>
      <c r="W430" s="202">
        <v>4925525.32</v>
      </c>
      <c r="X430" s="202"/>
      <c r="Y430" s="202"/>
      <c r="Z430" s="202"/>
      <c r="AA430" s="202"/>
      <c r="AB430" s="202"/>
      <c r="AC430" s="202"/>
      <c r="AD430" s="202"/>
      <c r="AE430" s="202"/>
      <c r="AF430" s="202"/>
      <c r="AG430" s="202"/>
    </row>
    <row r="431" spans="1:37" ht="21" customHeight="1" x14ac:dyDescent="0.25">
      <c r="A431" s="105" t="s">
        <v>1401</v>
      </c>
      <c r="B431" s="196" t="s">
        <v>478</v>
      </c>
      <c r="C431" s="163">
        <f>W431</f>
        <v>1754438.16</v>
      </c>
      <c r="D431" s="202"/>
      <c r="E431" s="202"/>
      <c r="F431" s="202"/>
      <c r="G431" s="202"/>
      <c r="H431" s="202"/>
      <c r="I431" s="202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>
        <v>801.27</v>
      </c>
      <c r="W431" s="202">
        <v>1754438.16</v>
      </c>
      <c r="X431" s="202"/>
      <c r="Y431" s="202"/>
      <c r="Z431" s="202"/>
      <c r="AA431" s="202"/>
      <c r="AB431" s="202"/>
      <c r="AC431" s="202"/>
      <c r="AD431" s="202"/>
      <c r="AE431" s="202"/>
      <c r="AF431" s="202"/>
      <c r="AG431" s="202"/>
    </row>
    <row r="432" spans="1:37" ht="21" customHeight="1" x14ac:dyDescent="0.25">
      <c r="A432" s="105" t="s">
        <v>1400</v>
      </c>
      <c r="B432" s="196" t="s">
        <v>479</v>
      </c>
      <c r="C432" s="163">
        <f>W432</f>
        <v>1048439.2</v>
      </c>
      <c r="D432" s="202"/>
      <c r="E432" s="202"/>
      <c r="F432" s="202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>
        <v>733.9</v>
      </c>
      <c r="W432" s="202">
        <v>1048439.2</v>
      </c>
      <c r="X432" s="202"/>
      <c r="Y432" s="202"/>
      <c r="Z432" s="202"/>
      <c r="AA432" s="202"/>
      <c r="AB432" s="202"/>
      <c r="AC432" s="202"/>
      <c r="AD432" s="202"/>
      <c r="AE432" s="202"/>
      <c r="AF432" s="202"/>
      <c r="AG432" s="202"/>
      <c r="AH432" s="212"/>
      <c r="AI432" s="212"/>
      <c r="AJ432" s="212"/>
      <c r="AK432" s="212"/>
    </row>
    <row r="433" spans="1:33" ht="21" customHeight="1" x14ac:dyDescent="0.25">
      <c r="A433" s="105" t="s">
        <v>1399</v>
      </c>
      <c r="B433" s="199" t="s">
        <v>480</v>
      </c>
      <c r="C433" s="163">
        <f>K433+AF433</f>
        <v>125640.71</v>
      </c>
      <c r="D433" s="202"/>
      <c r="E433" s="202"/>
      <c r="F433" s="202"/>
      <c r="G433" s="202"/>
      <c r="H433" s="202"/>
      <c r="I433" s="202"/>
      <c r="J433" s="202"/>
      <c r="K433" s="202">
        <v>108514.71</v>
      </c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  <c r="AA433" s="202"/>
      <c r="AB433" s="202"/>
      <c r="AC433" s="202"/>
      <c r="AD433" s="202"/>
      <c r="AE433" s="202"/>
      <c r="AF433" s="202">
        <v>17126</v>
      </c>
      <c r="AG433" s="202"/>
    </row>
    <row r="434" spans="1:33" ht="21" customHeight="1" x14ac:dyDescent="0.25">
      <c r="A434" s="105" t="s">
        <v>1398</v>
      </c>
      <c r="B434" s="199" t="s">
        <v>481</v>
      </c>
      <c r="C434" s="163">
        <f>K434+AF434</f>
        <v>150283.12</v>
      </c>
      <c r="D434" s="202"/>
      <c r="E434" s="202"/>
      <c r="F434" s="202"/>
      <c r="G434" s="202"/>
      <c r="H434" s="202"/>
      <c r="I434" s="202"/>
      <c r="J434" s="202"/>
      <c r="K434" s="202">
        <v>133157.12</v>
      </c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  <c r="AA434" s="202"/>
      <c r="AB434" s="202"/>
      <c r="AC434" s="202"/>
      <c r="AD434" s="202"/>
      <c r="AE434" s="202"/>
      <c r="AF434" s="202">
        <v>17126</v>
      </c>
      <c r="AG434" s="202"/>
    </row>
    <row r="435" spans="1:33" ht="21" customHeight="1" x14ac:dyDescent="0.25">
      <c r="A435" s="105" t="s">
        <v>1397</v>
      </c>
      <c r="B435" s="196" t="s">
        <v>482</v>
      </c>
      <c r="C435" s="163">
        <f>W435</f>
        <v>2689325.6</v>
      </c>
      <c r="D435" s="202"/>
      <c r="E435" s="202"/>
      <c r="F435" s="202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>
        <v>1121.5999999999999</v>
      </c>
      <c r="W435" s="202">
        <v>2689325.6</v>
      </c>
      <c r="X435" s="202"/>
      <c r="Y435" s="202"/>
      <c r="Z435" s="202"/>
      <c r="AA435" s="202"/>
      <c r="AB435" s="202"/>
      <c r="AC435" s="202"/>
      <c r="AD435" s="202"/>
      <c r="AE435" s="202"/>
      <c r="AF435" s="202"/>
      <c r="AG435" s="202"/>
    </row>
    <row r="436" spans="1:33" ht="21" customHeight="1" x14ac:dyDescent="0.25">
      <c r="A436" s="105" t="s">
        <v>1396</v>
      </c>
      <c r="B436" s="196" t="s">
        <v>483</v>
      </c>
      <c r="C436" s="163">
        <f>W436</f>
        <v>2909800.94</v>
      </c>
      <c r="D436" s="202"/>
      <c r="E436" s="202"/>
      <c r="F436" s="202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>
        <v>1377.6</v>
      </c>
      <c r="W436" s="202">
        <v>2909800.94</v>
      </c>
      <c r="X436" s="202"/>
      <c r="Y436" s="202"/>
      <c r="Z436" s="202"/>
      <c r="AA436" s="202"/>
      <c r="AB436" s="202"/>
      <c r="AC436" s="202"/>
      <c r="AD436" s="202"/>
      <c r="AE436" s="202"/>
      <c r="AF436" s="202"/>
      <c r="AG436" s="202"/>
    </row>
    <row r="437" spans="1:33" ht="21" customHeight="1" x14ac:dyDescent="0.25">
      <c r="A437" s="105" t="s">
        <v>1395</v>
      </c>
      <c r="B437" s="196" t="s">
        <v>484</v>
      </c>
      <c r="C437" s="163">
        <f>W437</f>
        <v>763574.19</v>
      </c>
      <c r="D437" s="202"/>
      <c r="E437" s="202"/>
      <c r="F437" s="202"/>
      <c r="G437" s="202"/>
      <c r="H437" s="202"/>
      <c r="I437" s="202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>
        <v>484.5</v>
      </c>
      <c r="W437" s="202">
        <v>763574.19</v>
      </c>
      <c r="X437" s="202"/>
      <c r="Y437" s="202"/>
      <c r="Z437" s="202"/>
      <c r="AA437" s="202"/>
      <c r="AB437" s="202"/>
      <c r="AC437" s="202"/>
      <c r="AD437" s="202"/>
      <c r="AE437" s="202"/>
      <c r="AF437" s="202"/>
      <c r="AG437" s="202"/>
    </row>
    <row r="438" spans="1:33" ht="21" customHeight="1" x14ac:dyDescent="0.25">
      <c r="A438" s="105" t="s">
        <v>1394</v>
      </c>
      <c r="B438" s="196" t="s">
        <v>485</v>
      </c>
      <c r="C438" s="163">
        <f>W438</f>
        <v>440380.89</v>
      </c>
      <c r="D438" s="202"/>
      <c r="E438" s="202"/>
      <c r="F438" s="202"/>
      <c r="G438" s="202"/>
      <c r="H438" s="202"/>
      <c r="I438" s="202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>
        <v>281.10000000000002</v>
      </c>
      <c r="W438" s="202">
        <v>440380.89</v>
      </c>
      <c r="X438" s="202"/>
      <c r="Y438" s="202"/>
      <c r="Z438" s="202"/>
      <c r="AA438" s="202"/>
      <c r="AB438" s="202"/>
      <c r="AC438" s="202"/>
      <c r="AD438" s="202"/>
      <c r="AE438" s="202"/>
      <c r="AF438" s="202"/>
      <c r="AG438" s="202"/>
    </row>
    <row r="439" spans="1:33" ht="21" customHeight="1" x14ac:dyDescent="0.25">
      <c r="A439" s="105" t="s">
        <v>1393</v>
      </c>
      <c r="B439" s="198" t="s">
        <v>486</v>
      </c>
      <c r="C439" s="163">
        <f>W439</f>
        <v>567508.17000000004</v>
      </c>
      <c r="D439" s="202"/>
      <c r="E439" s="202"/>
      <c r="F439" s="202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>
        <v>254.3</v>
      </c>
      <c r="W439" s="202">
        <v>567508.17000000004</v>
      </c>
      <c r="X439" s="202"/>
      <c r="Y439" s="202"/>
      <c r="Z439" s="202"/>
      <c r="AA439" s="202"/>
      <c r="AB439" s="202"/>
      <c r="AC439" s="202"/>
      <c r="AD439" s="202"/>
      <c r="AE439" s="202"/>
      <c r="AF439" s="202"/>
      <c r="AG439" s="202"/>
    </row>
    <row r="440" spans="1:33" ht="21" customHeight="1" x14ac:dyDescent="0.25">
      <c r="A440" s="105" t="s">
        <v>1392</v>
      </c>
      <c r="B440" s="196" t="s">
        <v>487</v>
      </c>
      <c r="C440" s="163">
        <f>'перечень МКД'!L449</f>
        <v>3118194</v>
      </c>
      <c r="D440" s="202"/>
      <c r="E440" s="202"/>
      <c r="F440" s="202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>
        <v>3238</v>
      </c>
      <c r="AA440" s="202">
        <v>3118194</v>
      </c>
      <c r="AB440" s="202"/>
      <c r="AC440" s="202"/>
      <c r="AD440" s="202"/>
      <c r="AE440" s="202"/>
      <c r="AF440" s="202"/>
      <c r="AG440" s="202"/>
    </row>
    <row r="441" spans="1:33" ht="21" customHeight="1" x14ac:dyDescent="0.25">
      <c r="A441" s="105" t="s">
        <v>1391</v>
      </c>
      <c r="B441" s="196" t="s">
        <v>488</v>
      </c>
      <c r="C441" s="163">
        <f>'перечень МКД'!L450</f>
        <v>3477393</v>
      </c>
      <c r="D441" s="202"/>
      <c r="E441" s="202"/>
      <c r="F441" s="202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>
        <v>3611</v>
      </c>
      <c r="AA441" s="202">
        <v>3477393</v>
      </c>
      <c r="AB441" s="202"/>
      <c r="AC441" s="202"/>
      <c r="AD441" s="202"/>
      <c r="AE441" s="202"/>
      <c r="AF441" s="202"/>
      <c r="AG441" s="202"/>
    </row>
    <row r="442" spans="1:33" ht="21" customHeight="1" x14ac:dyDescent="0.25">
      <c r="A442" s="105" t="s">
        <v>1390</v>
      </c>
      <c r="B442" s="196" t="s">
        <v>489</v>
      </c>
      <c r="C442" s="163">
        <f>W442</f>
        <v>865818.16</v>
      </c>
      <c r="D442" s="202"/>
      <c r="E442" s="202"/>
      <c r="F442" s="202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>
        <v>578.20000000000005</v>
      </c>
      <c r="W442" s="202">
        <v>865818.16</v>
      </c>
      <c r="X442" s="202"/>
      <c r="Y442" s="202"/>
      <c r="Z442" s="202"/>
      <c r="AA442" s="202"/>
      <c r="AB442" s="202"/>
      <c r="AC442" s="202"/>
      <c r="AD442" s="202"/>
      <c r="AE442" s="202"/>
      <c r="AF442" s="202"/>
      <c r="AG442" s="202"/>
    </row>
    <row r="443" spans="1:33" ht="21" customHeight="1" x14ac:dyDescent="0.25">
      <c r="A443" s="105" t="s">
        <v>1389</v>
      </c>
      <c r="B443" s="196" t="s">
        <v>490</v>
      </c>
      <c r="C443" s="163">
        <f>AA443</f>
        <v>1078560</v>
      </c>
      <c r="D443" s="202"/>
      <c r="E443" s="202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>
        <v>1120</v>
      </c>
      <c r="AA443" s="202">
        <v>1078560</v>
      </c>
      <c r="AB443" s="202"/>
      <c r="AC443" s="202"/>
      <c r="AD443" s="202"/>
      <c r="AE443" s="202"/>
      <c r="AF443" s="202"/>
      <c r="AG443" s="202"/>
    </row>
    <row r="444" spans="1:33" ht="21" customHeight="1" x14ac:dyDescent="0.25">
      <c r="A444" s="105" t="s">
        <v>1388</v>
      </c>
      <c r="B444" s="196" t="s">
        <v>491</v>
      </c>
      <c r="C444" s="163">
        <f>W444</f>
        <v>1201371</v>
      </c>
      <c r="D444" s="202"/>
      <c r="E444" s="202"/>
      <c r="F444" s="202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>
        <v>507</v>
      </c>
      <c r="W444" s="202">
        <v>1201371</v>
      </c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</row>
    <row r="445" spans="1:33" s="42" customFormat="1" ht="21" customHeight="1" x14ac:dyDescent="0.25">
      <c r="A445" s="105" t="s">
        <v>1387</v>
      </c>
      <c r="B445" s="196" t="s">
        <v>726</v>
      </c>
      <c r="C445" s="163">
        <f>W445</f>
        <v>3295879.92</v>
      </c>
      <c r="D445" s="202"/>
      <c r="E445" s="202"/>
      <c r="F445" s="202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>
        <v>1458</v>
      </c>
      <c r="W445" s="202">
        <v>3295879.92</v>
      </c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</row>
    <row r="446" spans="1:33" ht="21" customHeight="1" x14ac:dyDescent="0.25">
      <c r="A446" s="105" t="s">
        <v>1386</v>
      </c>
      <c r="B446" s="196" t="s">
        <v>492</v>
      </c>
      <c r="C446" s="163">
        <f>'перечень МКД'!L455</f>
        <v>139500</v>
      </c>
      <c r="D446" s="202"/>
      <c r="E446" s="202"/>
      <c r="F446" s="202"/>
      <c r="G446" s="202"/>
      <c r="H446" s="202"/>
      <c r="I446" s="202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>
        <v>93</v>
      </c>
      <c r="W446" s="202">
        <v>139500</v>
      </c>
      <c r="X446" s="202"/>
      <c r="Y446" s="202"/>
      <c r="Z446" s="202"/>
      <c r="AA446" s="202"/>
      <c r="AB446" s="202"/>
      <c r="AC446" s="202"/>
      <c r="AD446" s="202"/>
      <c r="AE446" s="202"/>
      <c r="AF446" s="202"/>
      <c r="AG446" s="202"/>
    </row>
    <row r="447" spans="1:33" ht="21" customHeight="1" x14ac:dyDescent="0.25">
      <c r="A447" s="105" t="s">
        <v>1385</v>
      </c>
      <c r="B447" s="198" t="s">
        <v>493</v>
      </c>
      <c r="C447" s="163">
        <f>'перечень МКД'!L456</f>
        <v>717900</v>
      </c>
      <c r="D447" s="202"/>
      <c r="E447" s="202"/>
      <c r="F447" s="202"/>
      <c r="G447" s="202"/>
      <c r="H447" s="202"/>
      <c r="I447" s="202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>
        <v>478</v>
      </c>
      <c r="W447" s="202">
        <v>717900</v>
      </c>
      <c r="X447" s="202"/>
      <c r="Y447" s="202"/>
      <c r="Z447" s="202"/>
      <c r="AA447" s="202"/>
      <c r="AB447" s="202"/>
      <c r="AC447" s="202"/>
      <c r="AD447" s="202"/>
      <c r="AE447" s="202"/>
      <c r="AF447" s="202"/>
      <c r="AG447" s="202"/>
    </row>
    <row r="448" spans="1:33" ht="21" customHeight="1" x14ac:dyDescent="0.25">
      <c r="A448" s="105" t="s">
        <v>1384</v>
      </c>
      <c r="B448" s="198" t="s">
        <v>494</v>
      </c>
      <c r="C448" s="163">
        <f>W448</f>
        <v>3447329.18</v>
      </c>
      <c r="D448" s="202"/>
      <c r="E448" s="202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>
        <v>1981</v>
      </c>
      <c r="W448" s="202">
        <v>3447329.18</v>
      </c>
      <c r="X448" s="202"/>
      <c r="Y448" s="202"/>
      <c r="Z448" s="202"/>
      <c r="AA448" s="202"/>
      <c r="AB448" s="202"/>
      <c r="AC448" s="202"/>
      <c r="AD448" s="202"/>
      <c r="AE448" s="202"/>
      <c r="AF448" s="202"/>
      <c r="AG448" s="202"/>
    </row>
    <row r="449" spans="1:33" ht="21" customHeight="1" x14ac:dyDescent="0.25">
      <c r="A449" s="105" t="s">
        <v>1383</v>
      </c>
      <c r="B449" s="198" t="s">
        <v>495</v>
      </c>
      <c r="C449" s="163">
        <f>W449</f>
        <v>1744128.5</v>
      </c>
      <c r="D449" s="202"/>
      <c r="E449" s="202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>
        <v>760</v>
      </c>
      <c r="W449" s="202">
        <v>1744128.5</v>
      </c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</row>
    <row r="450" spans="1:33" ht="21" customHeight="1" x14ac:dyDescent="0.25">
      <c r="A450" s="105" t="s">
        <v>1382</v>
      </c>
      <c r="B450" s="198" t="s">
        <v>496</v>
      </c>
      <c r="C450" s="163">
        <f>'перечень МКД'!L459</f>
        <v>1460850</v>
      </c>
      <c r="D450" s="202"/>
      <c r="E450" s="202"/>
      <c r="F450" s="202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>
        <v>973.9</v>
      </c>
      <c r="W450" s="202">
        <v>1460850</v>
      </c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</row>
    <row r="451" spans="1:33" ht="21" customHeight="1" x14ac:dyDescent="0.25">
      <c r="A451" s="105" t="s">
        <v>1381</v>
      </c>
      <c r="B451" s="199" t="s">
        <v>497</v>
      </c>
      <c r="C451" s="163">
        <f>K451+AF451</f>
        <v>261474.5</v>
      </c>
      <c r="D451" s="202"/>
      <c r="E451" s="202"/>
      <c r="F451" s="202"/>
      <c r="G451" s="202"/>
      <c r="H451" s="202"/>
      <c r="I451" s="202"/>
      <c r="J451" s="202"/>
      <c r="K451" s="202">
        <v>244348.5</v>
      </c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>
        <v>17126</v>
      </c>
      <c r="AG451" s="202"/>
    </row>
    <row r="452" spans="1:33" ht="21" customHeight="1" x14ac:dyDescent="0.25">
      <c r="A452" s="105" t="s">
        <v>1380</v>
      </c>
      <c r="B452" s="198" t="s">
        <v>498</v>
      </c>
      <c r="C452" s="163">
        <f>W452</f>
        <v>804084.04</v>
      </c>
      <c r="D452" s="202"/>
      <c r="E452" s="202"/>
      <c r="F452" s="202"/>
      <c r="G452" s="202"/>
      <c r="H452" s="202"/>
      <c r="I452" s="202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>
        <v>335.9</v>
      </c>
      <c r="W452" s="202">
        <v>804084.04</v>
      </c>
      <c r="X452" s="202"/>
      <c r="Y452" s="202"/>
      <c r="Z452" s="202"/>
      <c r="AA452" s="202"/>
      <c r="AB452" s="202"/>
      <c r="AC452" s="202"/>
      <c r="AD452" s="202"/>
      <c r="AE452" s="202"/>
      <c r="AF452" s="202"/>
      <c r="AG452" s="202"/>
    </row>
    <row r="453" spans="1:33" ht="21" customHeight="1" x14ac:dyDescent="0.25">
      <c r="A453" s="105" t="s">
        <v>1379</v>
      </c>
      <c r="B453" s="198" t="s">
        <v>499</v>
      </c>
      <c r="C453" s="163">
        <f>'перечень МКД'!L462</f>
        <v>898320</v>
      </c>
      <c r="D453" s="202"/>
      <c r="E453" s="202"/>
      <c r="F453" s="202"/>
      <c r="G453" s="202"/>
      <c r="H453" s="202"/>
      <c r="I453" s="202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  <c r="T453" s="202"/>
      <c r="U453" s="202"/>
      <c r="V453" s="202">
        <v>374.3</v>
      </c>
      <c r="W453" s="202">
        <v>898320</v>
      </c>
      <c r="X453" s="202"/>
      <c r="Y453" s="202"/>
      <c r="Z453" s="202"/>
      <c r="AA453" s="202"/>
      <c r="AB453" s="202"/>
      <c r="AC453" s="202"/>
      <c r="AD453" s="202"/>
      <c r="AE453" s="202"/>
      <c r="AF453" s="202"/>
      <c r="AG453" s="202"/>
    </row>
    <row r="454" spans="1:33" ht="21" customHeight="1" x14ac:dyDescent="0.25">
      <c r="A454" s="105" t="s">
        <v>1378</v>
      </c>
      <c r="B454" s="196" t="s">
        <v>500</v>
      </c>
      <c r="C454" s="163">
        <f>'перечень МКД'!L463</f>
        <v>943920</v>
      </c>
      <c r="D454" s="202"/>
      <c r="E454" s="202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>
        <v>393.3</v>
      </c>
      <c r="W454" s="202">
        <v>943920</v>
      </c>
      <c r="X454" s="202"/>
      <c r="Y454" s="202"/>
      <c r="Z454" s="202"/>
      <c r="AA454" s="202"/>
      <c r="AB454" s="202"/>
      <c r="AC454" s="202"/>
      <c r="AD454" s="202"/>
      <c r="AE454" s="202"/>
      <c r="AF454" s="202"/>
      <c r="AG454" s="202"/>
    </row>
    <row r="455" spans="1:33" ht="21" customHeight="1" x14ac:dyDescent="0.25">
      <c r="A455" s="105" t="s">
        <v>1377</v>
      </c>
      <c r="B455" s="196" t="s">
        <v>501</v>
      </c>
      <c r="C455" s="163">
        <f>W455</f>
        <v>1321562.97</v>
      </c>
      <c r="D455" s="202"/>
      <c r="E455" s="202"/>
      <c r="F455" s="202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>
        <v>1330</v>
      </c>
      <c r="W455" s="202">
        <v>1321562.97</v>
      </c>
      <c r="X455" s="202"/>
      <c r="Y455" s="202"/>
      <c r="Z455" s="202"/>
      <c r="AA455" s="202"/>
      <c r="AB455" s="202"/>
      <c r="AC455" s="202"/>
      <c r="AD455" s="202"/>
      <c r="AE455" s="202"/>
      <c r="AF455" s="202"/>
      <c r="AG455" s="202"/>
    </row>
    <row r="456" spans="1:33" ht="21" customHeight="1" x14ac:dyDescent="0.25">
      <c r="A456" s="105" t="s">
        <v>1376</v>
      </c>
      <c r="B456" s="196" t="s">
        <v>502</v>
      </c>
      <c r="C456" s="163">
        <f>W456</f>
        <v>1818326.5</v>
      </c>
      <c r="D456" s="202"/>
      <c r="E456" s="202"/>
      <c r="F456" s="202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>
        <v>760</v>
      </c>
      <c r="W456" s="202">
        <v>1818326.5</v>
      </c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</row>
    <row r="457" spans="1:33" ht="21" customHeight="1" x14ac:dyDescent="0.25">
      <c r="A457" s="105" t="s">
        <v>1375</v>
      </c>
      <c r="B457" s="196" t="s">
        <v>503</v>
      </c>
      <c r="C457" s="163">
        <f>W457</f>
        <v>726454.02</v>
      </c>
      <c r="D457" s="202"/>
      <c r="E457" s="202"/>
      <c r="F457" s="202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>
        <v>320</v>
      </c>
      <c r="W457" s="202">
        <v>726454.02</v>
      </c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</row>
    <row r="458" spans="1:33" ht="21" customHeight="1" x14ac:dyDescent="0.25">
      <c r="A458" s="105" t="s">
        <v>1374</v>
      </c>
      <c r="B458" s="200" t="s">
        <v>504</v>
      </c>
      <c r="C458" s="163">
        <f>'перечень МКД'!L467</f>
        <v>20666</v>
      </c>
      <c r="D458" s="202"/>
      <c r="E458" s="202"/>
      <c r="F458" s="202"/>
      <c r="G458" s="202"/>
      <c r="H458" s="202"/>
      <c r="I458" s="202"/>
      <c r="J458" s="202"/>
      <c r="K458" s="202">
        <v>3540</v>
      </c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>
        <v>17126</v>
      </c>
      <c r="AG458" s="202"/>
    </row>
    <row r="459" spans="1:33" ht="21" customHeight="1" x14ac:dyDescent="0.25">
      <c r="A459" s="105" t="s">
        <v>1373</v>
      </c>
      <c r="B459" s="200" t="s">
        <v>505</v>
      </c>
      <c r="C459" s="163">
        <f>'перечень МКД'!L468</f>
        <v>44295</v>
      </c>
      <c r="D459" s="202"/>
      <c r="E459" s="202"/>
      <c r="F459" s="202"/>
      <c r="G459" s="202"/>
      <c r="H459" s="202"/>
      <c r="I459" s="202"/>
      <c r="J459" s="202"/>
      <c r="K459" s="202">
        <v>1457</v>
      </c>
      <c r="L459" s="202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>
        <v>42838</v>
      </c>
      <c r="AG459" s="202"/>
    </row>
    <row r="460" spans="1:33" ht="21" customHeight="1" x14ac:dyDescent="0.25">
      <c r="A460" s="105" t="s">
        <v>1372</v>
      </c>
      <c r="B460" s="200" t="s">
        <v>506</v>
      </c>
      <c r="C460" s="163">
        <f>K460+AF460</f>
        <v>2307900.04</v>
      </c>
      <c r="D460" s="202"/>
      <c r="E460" s="202"/>
      <c r="F460" s="202"/>
      <c r="G460" s="202"/>
      <c r="H460" s="202"/>
      <c r="I460" s="202"/>
      <c r="J460" s="202"/>
      <c r="K460" s="202">
        <v>2290774.04</v>
      </c>
      <c r="L460" s="202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>
        <v>17126</v>
      </c>
      <c r="AG460" s="202"/>
    </row>
    <row r="461" spans="1:33" ht="21" customHeight="1" x14ac:dyDescent="0.25">
      <c r="A461" s="105" t="s">
        <v>1371</v>
      </c>
      <c r="B461" s="200" t="s">
        <v>507</v>
      </c>
      <c r="C461" s="163">
        <f>K461+AF461</f>
        <v>2348968.39</v>
      </c>
      <c r="D461" s="202"/>
      <c r="E461" s="202"/>
      <c r="F461" s="202"/>
      <c r="G461" s="202"/>
      <c r="H461" s="202"/>
      <c r="I461" s="202"/>
      <c r="J461" s="202"/>
      <c r="K461" s="202">
        <v>2331842.39</v>
      </c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>
        <v>17126</v>
      </c>
      <c r="AG461" s="202"/>
    </row>
    <row r="462" spans="1:33" ht="21" customHeight="1" x14ac:dyDescent="0.25">
      <c r="A462" s="105" t="s">
        <v>1370</v>
      </c>
      <c r="B462" s="198" t="s">
        <v>508</v>
      </c>
      <c r="C462" s="163">
        <f>W462</f>
        <v>4325562.58</v>
      </c>
      <c r="D462" s="202"/>
      <c r="E462" s="202"/>
      <c r="F462" s="202"/>
      <c r="G462" s="202"/>
      <c r="H462" s="202"/>
      <c r="I462" s="202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>
        <v>1902</v>
      </c>
      <c r="W462" s="202">
        <v>4325562.58</v>
      </c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</row>
    <row r="463" spans="1:33" ht="21" customHeight="1" x14ac:dyDescent="0.25">
      <c r="A463" s="105" t="s">
        <v>1369</v>
      </c>
      <c r="B463" s="196" t="s">
        <v>509</v>
      </c>
      <c r="C463" s="163">
        <f>'перечень МКД'!L472</f>
        <v>75114</v>
      </c>
      <c r="D463" s="202"/>
      <c r="E463" s="202"/>
      <c r="F463" s="202"/>
      <c r="G463" s="202"/>
      <c r="H463" s="202"/>
      <c r="I463" s="202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>
        <v>78</v>
      </c>
      <c r="AA463" s="202">
        <v>75114</v>
      </c>
      <c r="AB463" s="202"/>
      <c r="AC463" s="202"/>
      <c r="AD463" s="202"/>
      <c r="AE463" s="202"/>
      <c r="AF463" s="202"/>
      <c r="AG463" s="202"/>
    </row>
    <row r="464" spans="1:33" ht="21" customHeight="1" x14ac:dyDescent="0.25">
      <c r="A464" s="105" t="s">
        <v>1368</v>
      </c>
      <c r="B464" s="200" t="s">
        <v>510</v>
      </c>
      <c r="C464" s="163">
        <f>'перечень МКД'!L473</f>
        <v>1578604</v>
      </c>
      <c r="D464" s="202"/>
      <c r="E464" s="202"/>
      <c r="F464" s="202"/>
      <c r="G464" s="202"/>
      <c r="H464" s="202"/>
      <c r="I464" s="202"/>
      <c r="J464" s="202"/>
      <c r="K464" s="202">
        <v>1381998</v>
      </c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>
        <v>196606</v>
      </c>
      <c r="AG464" s="202"/>
    </row>
    <row r="465" spans="1:33" ht="21" customHeight="1" x14ac:dyDescent="0.25">
      <c r="A465" s="105" t="s">
        <v>1367</v>
      </c>
      <c r="B465" s="200" t="s">
        <v>511</v>
      </c>
      <c r="C465" s="163">
        <f>'перечень МКД'!L474</f>
        <v>550165.4</v>
      </c>
      <c r="D465" s="202"/>
      <c r="E465" s="202"/>
      <c r="F465" s="202"/>
      <c r="G465" s="202"/>
      <c r="H465" s="202"/>
      <c r="I465" s="202"/>
      <c r="J465" s="202"/>
      <c r="K465" s="202">
        <v>507327.4</v>
      </c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>
        <v>42838</v>
      </c>
      <c r="AG465" s="202"/>
    </row>
    <row r="466" spans="1:33" ht="21" customHeight="1" x14ac:dyDescent="0.25">
      <c r="A466" s="105" t="s">
        <v>1366</v>
      </c>
      <c r="B466" s="200" t="s">
        <v>512</v>
      </c>
      <c r="C466" s="163">
        <f>'перечень МКД'!L475</f>
        <v>125887</v>
      </c>
      <c r="D466" s="202"/>
      <c r="E466" s="202"/>
      <c r="F466" s="202"/>
      <c r="G466" s="202"/>
      <c r="H466" s="202"/>
      <c r="I466" s="202"/>
      <c r="J466" s="202"/>
      <c r="K466" s="202">
        <v>83049</v>
      </c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>
        <v>42838</v>
      </c>
      <c r="AG466" s="202"/>
    </row>
    <row r="467" spans="1:33" ht="21" customHeight="1" x14ac:dyDescent="0.25">
      <c r="A467" s="105" t="s">
        <v>1365</v>
      </c>
      <c r="B467" s="198" t="s">
        <v>513</v>
      </c>
      <c r="C467" s="163">
        <f>W467</f>
        <v>566566.38</v>
      </c>
      <c r="D467" s="202"/>
      <c r="E467" s="202"/>
      <c r="F467" s="202"/>
      <c r="G467" s="202"/>
      <c r="H467" s="202"/>
      <c r="I467" s="202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>
        <v>264.10000000000002</v>
      </c>
      <c r="W467" s="202">
        <v>566566.38</v>
      </c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</row>
    <row r="468" spans="1:33" ht="21" customHeight="1" x14ac:dyDescent="0.25">
      <c r="A468" s="105" t="s">
        <v>1364</v>
      </c>
      <c r="B468" s="200" t="s">
        <v>514</v>
      </c>
      <c r="C468" s="163">
        <f>K468+AF468</f>
        <v>99661</v>
      </c>
      <c r="D468" s="202"/>
      <c r="E468" s="202"/>
      <c r="F468" s="202"/>
      <c r="G468" s="202"/>
      <c r="H468" s="202"/>
      <c r="I468" s="202"/>
      <c r="J468" s="202"/>
      <c r="K468" s="202">
        <v>56823</v>
      </c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  <c r="AA468" s="202"/>
      <c r="AB468" s="202"/>
      <c r="AC468" s="202"/>
      <c r="AD468" s="202"/>
      <c r="AE468" s="202"/>
      <c r="AF468" s="202">
        <v>42838</v>
      </c>
      <c r="AG468" s="202"/>
    </row>
    <row r="469" spans="1:33" ht="21" customHeight="1" x14ac:dyDescent="0.25">
      <c r="A469" s="105" t="s">
        <v>1363</v>
      </c>
      <c r="B469" s="198" t="s">
        <v>515</v>
      </c>
      <c r="C469" s="163">
        <f>W469</f>
        <v>1981022.94</v>
      </c>
      <c r="D469" s="202"/>
      <c r="E469" s="202"/>
      <c r="F469" s="202"/>
      <c r="G469" s="202"/>
      <c r="H469" s="202"/>
      <c r="I469" s="202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>
        <v>917.6</v>
      </c>
      <c r="W469" s="202">
        <v>1981022.94</v>
      </c>
      <c r="X469" s="202"/>
      <c r="Y469" s="202"/>
      <c r="Z469" s="202"/>
      <c r="AA469" s="202"/>
      <c r="AB469" s="202"/>
      <c r="AC469" s="202"/>
      <c r="AD469" s="202"/>
      <c r="AE469" s="202"/>
      <c r="AF469" s="202"/>
      <c r="AG469" s="202"/>
    </row>
    <row r="470" spans="1:33" ht="21" customHeight="1" x14ac:dyDescent="0.25">
      <c r="A470" s="105" t="s">
        <v>1362</v>
      </c>
      <c r="B470" s="204" t="s">
        <v>516</v>
      </c>
      <c r="C470" s="163">
        <f>K470+AF470</f>
        <v>919684</v>
      </c>
      <c r="D470" s="202"/>
      <c r="E470" s="202"/>
      <c r="F470" s="202"/>
      <c r="G470" s="202"/>
      <c r="H470" s="202"/>
      <c r="I470" s="202"/>
      <c r="J470" s="202"/>
      <c r="K470" s="202">
        <v>723078</v>
      </c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  <c r="AA470" s="202"/>
      <c r="AB470" s="202"/>
      <c r="AC470" s="202"/>
      <c r="AD470" s="202"/>
      <c r="AE470" s="202"/>
      <c r="AF470" s="202">
        <v>196606</v>
      </c>
      <c r="AG470" s="202"/>
    </row>
    <row r="471" spans="1:33" ht="21" customHeight="1" x14ac:dyDescent="0.25">
      <c r="A471" s="105" t="s">
        <v>1361</v>
      </c>
      <c r="B471" s="196" t="s">
        <v>517</v>
      </c>
      <c r="C471" s="163">
        <f>W471</f>
        <v>987563.43</v>
      </c>
      <c r="D471" s="202"/>
      <c r="E471" s="202"/>
      <c r="F471" s="202"/>
      <c r="G471" s="202"/>
      <c r="H471" s="202"/>
      <c r="I471" s="202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  <c r="T471" s="202"/>
      <c r="U471" s="202"/>
      <c r="V471" s="202">
        <v>412</v>
      </c>
      <c r="W471" s="202">
        <v>987563.43</v>
      </c>
      <c r="X471" s="202"/>
      <c r="Y471" s="202"/>
      <c r="Z471" s="202"/>
      <c r="AA471" s="202"/>
      <c r="AB471" s="202"/>
      <c r="AC471" s="202"/>
      <c r="AD471" s="202"/>
      <c r="AE471" s="202"/>
      <c r="AF471" s="202"/>
      <c r="AG471" s="202"/>
    </row>
    <row r="472" spans="1:33" ht="21" customHeight="1" x14ac:dyDescent="0.25">
      <c r="A472" s="105" t="s">
        <v>1360</v>
      </c>
      <c r="B472" s="196" t="s">
        <v>518</v>
      </c>
      <c r="C472" s="163">
        <f>W472</f>
        <v>656224.47</v>
      </c>
      <c r="D472" s="202"/>
      <c r="E472" s="202"/>
      <c r="F472" s="202"/>
      <c r="G472" s="202"/>
      <c r="H472" s="202"/>
      <c r="I472" s="202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  <c r="T472" s="202"/>
      <c r="U472" s="202"/>
      <c r="V472" s="202">
        <v>274</v>
      </c>
      <c r="W472" s="202">
        <v>656224.47</v>
      </c>
      <c r="X472" s="202"/>
      <c r="Y472" s="202"/>
      <c r="Z472" s="202"/>
      <c r="AA472" s="202"/>
      <c r="AB472" s="202"/>
      <c r="AC472" s="202"/>
      <c r="AD472" s="202"/>
      <c r="AE472" s="202"/>
      <c r="AF472" s="202"/>
      <c r="AG472" s="202"/>
    </row>
    <row r="473" spans="1:33" ht="21" customHeight="1" x14ac:dyDescent="0.25">
      <c r="A473" s="105" t="s">
        <v>1359</v>
      </c>
      <c r="B473" s="196" t="s">
        <v>519</v>
      </c>
      <c r="C473" s="163">
        <f>W473</f>
        <v>1657047.26</v>
      </c>
      <c r="D473" s="202"/>
      <c r="E473" s="202"/>
      <c r="F473" s="202"/>
      <c r="G473" s="202"/>
      <c r="H473" s="202"/>
      <c r="I473" s="202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  <c r="T473" s="202"/>
      <c r="U473" s="202"/>
      <c r="V473" s="202">
        <v>1163</v>
      </c>
      <c r="W473" s="202">
        <v>1657047.26</v>
      </c>
      <c r="X473" s="202"/>
      <c r="Y473" s="202"/>
      <c r="Z473" s="202"/>
      <c r="AA473" s="202"/>
      <c r="AB473" s="202"/>
      <c r="AC473" s="202"/>
      <c r="AD473" s="202"/>
      <c r="AE473" s="202"/>
      <c r="AF473" s="202"/>
      <c r="AG473" s="202"/>
    </row>
    <row r="474" spans="1:33" ht="21" customHeight="1" x14ac:dyDescent="0.25">
      <c r="A474" s="105" t="s">
        <v>1358</v>
      </c>
      <c r="B474" s="196" t="s">
        <v>520</v>
      </c>
      <c r="C474" s="163">
        <f>'перечень МКД'!L483</f>
        <v>970788.6</v>
      </c>
      <c r="D474" s="202"/>
      <c r="E474" s="202"/>
      <c r="F474" s="202"/>
      <c r="G474" s="202"/>
      <c r="H474" s="202"/>
      <c r="I474" s="202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>
        <v>423.1</v>
      </c>
      <c r="W474" s="202">
        <v>970788.6</v>
      </c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</row>
    <row r="475" spans="1:33" ht="21" customHeight="1" x14ac:dyDescent="0.25">
      <c r="A475" s="105" t="s">
        <v>1357</v>
      </c>
      <c r="B475" s="196" t="s">
        <v>521</v>
      </c>
      <c r="C475" s="163">
        <f>W475</f>
        <v>2201571.48</v>
      </c>
      <c r="D475" s="202"/>
      <c r="E475" s="202"/>
      <c r="F475" s="202"/>
      <c r="G475" s="202"/>
      <c r="H475" s="202"/>
      <c r="I475" s="202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>
        <v>1336.6</v>
      </c>
      <c r="W475" s="202">
        <v>2201571.48</v>
      </c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</row>
    <row r="476" spans="1:33" ht="21" customHeight="1" x14ac:dyDescent="0.25">
      <c r="A476" s="105" t="s">
        <v>1356</v>
      </c>
      <c r="B476" s="196" t="s">
        <v>522</v>
      </c>
      <c r="C476" s="163">
        <f>W476</f>
        <v>2705607.92</v>
      </c>
      <c r="D476" s="202"/>
      <c r="E476" s="202"/>
      <c r="F476" s="202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>
        <v>1155</v>
      </c>
      <c r="W476" s="202">
        <v>2705607.92</v>
      </c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</row>
    <row r="477" spans="1:33" ht="21" customHeight="1" x14ac:dyDescent="0.25">
      <c r="A477" s="105" t="s">
        <v>1355</v>
      </c>
      <c r="B477" s="196" t="s">
        <v>523</v>
      </c>
      <c r="C477" s="163">
        <f>W477</f>
        <v>807333.46</v>
      </c>
      <c r="D477" s="202"/>
      <c r="E477" s="202"/>
      <c r="F477" s="202"/>
      <c r="G477" s="202"/>
      <c r="H477" s="202"/>
      <c r="I477" s="202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>
        <v>411.3</v>
      </c>
      <c r="W477" s="202">
        <v>807333.46</v>
      </c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</row>
    <row r="478" spans="1:33" ht="21" customHeight="1" x14ac:dyDescent="0.25">
      <c r="A478" s="105" t="s">
        <v>1354</v>
      </c>
      <c r="B478" s="199" t="s">
        <v>524</v>
      </c>
      <c r="C478" s="163">
        <f>'перечень МКД'!L487</f>
        <v>787900</v>
      </c>
      <c r="D478" s="202"/>
      <c r="E478" s="202"/>
      <c r="F478" s="202"/>
      <c r="G478" s="202"/>
      <c r="H478" s="202"/>
      <c r="I478" s="202"/>
      <c r="J478" s="202"/>
      <c r="K478" s="202">
        <v>591294</v>
      </c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>
        <v>196606</v>
      </c>
      <c r="AG478" s="202"/>
    </row>
    <row r="479" spans="1:33" ht="21" customHeight="1" x14ac:dyDescent="0.25">
      <c r="A479" s="105" t="s">
        <v>1353</v>
      </c>
      <c r="B479" s="199" t="s">
        <v>525</v>
      </c>
      <c r="C479" s="163">
        <f>'перечень МКД'!L488</f>
        <v>1244178</v>
      </c>
      <c r="D479" s="202"/>
      <c r="E479" s="202"/>
      <c r="F479" s="202"/>
      <c r="G479" s="202"/>
      <c r="H479" s="202"/>
      <c r="I479" s="202"/>
      <c r="J479" s="202"/>
      <c r="K479" s="202">
        <v>1227052</v>
      </c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>
        <v>17126</v>
      </c>
      <c r="AG479" s="202"/>
    </row>
    <row r="480" spans="1:33" ht="21" customHeight="1" x14ac:dyDescent="0.25">
      <c r="A480" s="105" t="s">
        <v>1352</v>
      </c>
      <c r="B480" s="196" t="s">
        <v>526</v>
      </c>
      <c r="C480" s="163">
        <f>W480</f>
        <v>1216601.24</v>
      </c>
      <c r="D480" s="202"/>
      <c r="E480" s="202"/>
      <c r="F480" s="202"/>
      <c r="G480" s="202"/>
      <c r="H480" s="202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>
        <v>507</v>
      </c>
      <c r="W480" s="202">
        <v>1216601.24</v>
      </c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</row>
    <row r="481" spans="1:33" ht="21" customHeight="1" x14ac:dyDescent="0.25">
      <c r="A481" s="105">
        <v>449</v>
      </c>
      <c r="B481" s="196" t="s">
        <v>527</v>
      </c>
      <c r="C481" s="163">
        <f>K481</f>
        <v>185349.96</v>
      </c>
      <c r="D481" s="202"/>
      <c r="E481" s="202"/>
      <c r="F481" s="202"/>
      <c r="G481" s="202"/>
      <c r="H481" s="202"/>
      <c r="I481" s="202"/>
      <c r="J481" s="202"/>
      <c r="K481" s="202">
        <v>185349.96</v>
      </c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</row>
    <row r="482" spans="1:33" ht="21" customHeight="1" x14ac:dyDescent="0.25">
      <c r="A482" s="105" t="s">
        <v>1351</v>
      </c>
      <c r="B482" s="196" t="s">
        <v>528</v>
      </c>
      <c r="C482" s="163">
        <f>W482</f>
        <v>1749882.32</v>
      </c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>
        <v>748</v>
      </c>
      <c r="W482" s="163">
        <v>1749882.32</v>
      </c>
      <c r="X482" s="163"/>
      <c r="Y482" s="163"/>
      <c r="Z482" s="163"/>
      <c r="AA482" s="163"/>
      <c r="AB482" s="163"/>
      <c r="AC482" s="163"/>
      <c r="AD482" s="163"/>
      <c r="AE482" s="163"/>
      <c r="AF482" s="163"/>
      <c r="AG482" s="163"/>
    </row>
    <row r="483" spans="1:33" ht="21" customHeight="1" x14ac:dyDescent="0.25">
      <c r="A483" s="105" t="s">
        <v>1350</v>
      </c>
      <c r="B483" s="196" t="s">
        <v>529</v>
      </c>
      <c r="C483" s="163">
        <f>W483</f>
        <v>1424378.06</v>
      </c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>
        <v>687.5</v>
      </c>
      <c r="W483" s="163">
        <v>1424378.06</v>
      </c>
      <c r="X483" s="163"/>
      <c r="Y483" s="163"/>
      <c r="Z483" s="163"/>
      <c r="AA483" s="163"/>
      <c r="AB483" s="163"/>
      <c r="AC483" s="163"/>
      <c r="AD483" s="163"/>
      <c r="AE483" s="163"/>
      <c r="AF483" s="163"/>
      <c r="AG483" s="163"/>
    </row>
    <row r="484" spans="1:33" ht="21" customHeight="1" x14ac:dyDescent="0.25">
      <c r="A484" s="105" t="s">
        <v>1349</v>
      </c>
      <c r="B484" s="196" t="s">
        <v>530</v>
      </c>
      <c r="C484" s="163">
        <f>W484</f>
        <v>950821.8</v>
      </c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>
        <v>565.70000000000005</v>
      </c>
      <c r="W484" s="163">
        <v>950821.8</v>
      </c>
      <c r="X484" s="163"/>
      <c r="Y484" s="163"/>
      <c r="Z484" s="163"/>
      <c r="AA484" s="163"/>
      <c r="AB484" s="163"/>
      <c r="AC484" s="163"/>
      <c r="AD484" s="163"/>
      <c r="AE484" s="163"/>
      <c r="AF484" s="163"/>
      <c r="AG484" s="163"/>
    </row>
    <row r="485" spans="1:33" ht="21" customHeight="1" x14ac:dyDescent="0.25">
      <c r="A485" s="105" t="s">
        <v>1348</v>
      </c>
      <c r="B485" s="29" t="s">
        <v>531</v>
      </c>
      <c r="C485" s="163">
        <f>K485+AF485</f>
        <v>335741.25</v>
      </c>
      <c r="D485" s="163"/>
      <c r="E485" s="163"/>
      <c r="F485" s="163"/>
      <c r="G485" s="163"/>
      <c r="H485" s="163"/>
      <c r="I485" s="163"/>
      <c r="J485" s="163"/>
      <c r="K485" s="163">
        <v>318615.25</v>
      </c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3"/>
      <c r="AB485" s="163"/>
      <c r="AC485" s="163"/>
      <c r="AD485" s="163"/>
      <c r="AE485" s="163"/>
      <c r="AF485" s="163">
        <v>17126</v>
      </c>
      <c r="AG485" s="163"/>
    </row>
    <row r="486" spans="1:33" ht="21" customHeight="1" x14ac:dyDescent="0.25">
      <c r="A486" s="105" t="s">
        <v>1347</v>
      </c>
      <c r="B486" s="199" t="s">
        <v>532</v>
      </c>
      <c r="C486" s="163">
        <f>K486+AF486</f>
        <v>348421.72000000003</v>
      </c>
      <c r="D486" s="163"/>
      <c r="E486" s="163"/>
      <c r="F486" s="163"/>
      <c r="G486" s="163"/>
      <c r="H486" s="163"/>
      <c r="I486" s="163"/>
      <c r="J486" s="163"/>
      <c r="K486" s="163">
        <v>310332.57</v>
      </c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  <c r="AC486" s="163"/>
      <c r="AD486" s="163"/>
      <c r="AE486" s="163"/>
      <c r="AF486" s="163">
        <v>38089.15</v>
      </c>
      <c r="AG486" s="163"/>
    </row>
    <row r="487" spans="1:33" ht="21" customHeight="1" x14ac:dyDescent="0.25">
      <c r="A487" s="105" t="s">
        <v>1346</v>
      </c>
      <c r="B487" s="196" t="s">
        <v>533</v>
      </c>
      <c r="C487" s="163">
        <f>'перечень МКД'!L496</f>
        <v>1121887.8</v>
      </c>
      <c r="D487" s="163"/>
      <c r="E487" s="163"/>
      <c r="F487" s="163"/>
      <c r="G487" s="163"/>
      <c r="H487" s="163"/>
      <c r="I487" s="163"/>
      <c r="J487" s="163"/>
      <c r="K487" s="163">
        <v>1121887.8</v>
      </c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3"/>
      <c r="AB487" s="163"/>
      <c r="AC487" s="163"/>
      <c r="AD487" s="163"/>
      <c r="AE487" s="163"/>
      <c r="AF487" s="163"/>
      <c r="AG487" s="163"/>
    </row>
    <row r="488" spans="1:33" ht="21" customHeight="1" x14ac:dyDescent="0.25">
      <c r="A488" s="105" t="s">
        <v>1345</v>
      </c>
      <c r="B488" s="196" t="s">
        <v>534</v>
      </c>
      <c r="C488" s="163">
        <f>'перечень МКД'!L497</f>
        <v>941178.6</v>
      </c>
      <c r="D488" s="163"/>
      <c r="E488" s="163"/>
      <c r="F488" s="163"/>
      <c r="G488" s="163"/>
      <c r="H488" s="163"/>
      <c r="I488" s="163"/>
      <c r="J488" s="163"/>
      <c r="K488" s="163">
        <v>941178.6</v>
      </c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3"/>
      <c r="AC488" s="163"/>
      <c r="AD488" s="163"/>
      <c r="AE488" s="163"/>
      <c r="AF488" s="163"/>
      <c r="AG488" s="163"/>
    </row>
    <row r="489" spans="1:33" ht="21" customHeight="1" x14ac:dyDescent="0.25">
      <c r="A489" s="105" t="s">
        <v>1344</v>
      </c>
      <c r="B489" s="196" t="s">
        <v>535</v>
      </c>
      <c r="C489" s="163">
        <f>AA489</f>
        <v>1091337.08</v>
      </c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>
        <v>1727</v>
      </c>
      <c r="AA489" s="163">
        <v>1091337.08</v>
      </c>
      <c r="AB489" s="163"/>
      <c r="AC489" s="163"/>
      <c r="AD489" s="163"/>
      <c r="AE489" s="163"/>
      <c r="AF489" s="163"/>
      <c r="AG489" s="163"/>
    </row>
    <row r="490" spans="1:33" ht="21" customHeight="1" x14ac:dyDescent="0.25">
      <c r="A490" s="105" t="s">
        <v>1343</v>
      </c>
      <c r="B490" s="196" t="s">
        <v>536</v>
      </c>
      <c r="C490" s="163">
        <f>'перечень МКД'!L499</f>
        <v>914272.2</v>
      </c>
      <c r="D490" s="163"/>
      <c r="E490" s="163"/>
      <c r="F490" s="163"/>
      <c r="G490" s="163"/>
      <c r="H490" s="163"/>
      <c r="I490" s="163"/>
      <c r="J490" s="163"/>
      <c r="K490" s="163">
        <v>914272.2</v>
      </c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  <c r="AA490" s="163"/>
      <c r="AB490" s="163"/>
      <c r="AC490" s="163"/>
      <c r="AD490" s="163"/>
      <c r="AE490" s="163"/>
      <c r="AF490" s="163"/>
      <c r="AG490" s="163"/>
    </row>
    <row r="491" spans="1:33" ht="21" customHeight="1" x14ac:dyDescent="0.25">
      <c r="A491" s="105" t="s">
        <v>1342</v>
      </c>
      <c r="B491" s="196" t="s">
        <v>537</v>
      </c>
      <c r="C491" s="163">
        <f>W491</f>
        <v>778528.6</v>
      </c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>
        <v>414.2</v>
      </c>
      <c r="W491" s="163">
        <v>778528.6</v>
      </c>
      <c r="X491" s="163"/>
      <c r="Y491" s="163"/>
      <c r="Z491" s="163"/>
      <c r="AA491" s="163"/>
      <c r="AB491" s="163"/>
      <c r="AC491" s="163"/>
      <c r="AD491" s="163"/>
      <c r="AE491" s="163"/>
      <c r="AF491" s="163"/>
      <c r="AG491" s="163"/>
    </row>
    <row r="492" spans="1:33" ht="21" customHeight="1" x14ac:dyDescent="0.25">
      <c r="A492" s="105" t="s">
        <v>1341</v>
      </c>
      <c r="B492" s="196" t="s">
        <v>538</v>
      </c>
      <c r="C492" s="163">
        <f>W492</f>
        <v>283971.93</v>
      </c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>
        <v>149.30000000000001</v>
      </c>
      <c r="W492" s="163">
        <v>283971.93</v>
      </c>
      <c r="X492" s="163"/>
      <c r="Y492" s="163"/>
      <c r="Z492" s="163"/>
      <c r="AA492" s="163"/>
      <c r="AB492" s="163"/>
      <c r="AC492" s="163"/>
      <c r="AD492" s="163"/>
      <c r="AE492" s="163"/>
      <c r="AF492" s="163"/>
      <c r="AG492" s="163"/>
    </row>
    <row r="493" spans="1:33" ht="21" customHeight="1" x14ac:dyDescent="0.25">
      <c r="A493" s="105" t="s">
        <v>1340</v>
      </c>
      <c r="B493" s="196" t="s">
        <v>539</v>
      </c>
      <c r="C493" s="163">
        <f>W493</f>
        <v>935100.36</v>
      </c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>
        <v>437.6</v>
      </c>
      <c r="W493" s="163">
        <v>935100.36</v>
      </c>
      <c r="X493" s="163"/>
      <c r="Y493" s="163"/>
      <c r="Z493" s="163"/>
      <c r="AA493" s="163"/>
      <c r="AB493" s="163"/>
      <c r="AC493" s="163"/>
      <c r="AD493" s="163"/>
      <c r="AE493" s="163"/>
      <c r="AF493" s="163"/>
      <c r="AG493" s="163"/>
    </row>
    <row r="494" spans="1:33" ht="21" customHeight="1" x14ac:dyDescent="0.25">
      <c r="A494" s="105" t="s">
        <v>1339</v>
      </c>
      <c r="B494" s="199" t="s">
        <v>540</v>
      </c>
      <c r="C494" s="163">
        <f>K494+AF494</f>
        <v>736354.09</v>
      </c>
      <c r="D494" s="163"/>
      <c r="E494" s="163"/>
      <c r="F494" s="163"/>
      <c r="G494" s="163"/>
      <c r="H494" s="163"/>
      <c r="I494" s="163"/>
      <c r="J494" s="163"/>
      <c r="K494" s="163">
        <v>719228.09</v>
      </c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/>
      <c r="AF494" s="163">
        <v>17126</v>
      </c>
      <c r="AG494" s="163"/>
    </row>
    <row r="495" spans="1:33" ht="21" customHeight="1" x14ac:dyDescent="0.25">
      <c r="A495" s="105" t="s">
        <v>1338</v>
      </c>
      <c r="B495" s="199" t="s">
        <v>541</v>
      </c>
      <c r="C495" s="163">
        <f>K495+AF495</f>
        <v>138071.35</v>
      </c>
      <c r="D495" s="163"/>
      <c r="E495" s="163"/>
      <c r="F495" s="163"/>
      <c r="G495" s="163"/>
      <c r="H495" s="163"/>
      <c r="I495" s="163"/>
      <c r="J495" s="163"/>
      <c r="K495" s="163">
        <v>120945.35</v>
      </c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3"/>
      <c r="AB495" s="163"/>
      <c r="AC495" s="163"/>
      <c r="AD495" s="163"/>
      <c r="AE495" s="163"/>
      <c r="AF495" s="163">
        <v>17126</v>
      </c>
      <c r="AG495" s="163"/>
    </row>
    <row r="496" spans="1:33" ht="21" customHeight="1" x14ac:dyDescent="0.25">
      <c r="A496" s="105" t="s">
        <v>1337</v>
      </c>
      <c r="B496" s="199" t="s">
        <v>542</v>
      </c>
      <c r="C496" s="163">
        <f>K496+AF496</f>
        <v>160693.79</v>
      </c>
      <c r="D496" s="163"/>
      <c r="E496" s="163"/>
      <c r="F496" s="163"/>
      <c r="G496" s="163"/>
      <c r="H496" s="163"/>
      <c r="I496" s="163"/>
      <c r="J496" s="163"/>
      <c r="K496" s="163">
        <v>143567.79</v>
      </c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3"/>
      <c r="AB496" s="163"/>
      <c r="AC496" s="163"/>
      <c r="AD496" s="163"/>
      <c r="AE496" s="163"/>
      <c r="AF496" s="163">
        <v>17126</v>
      </c>
      <c r="AG496" s="163"/>
    </row>
    <row r="497" spans="1:33" ht="21" customHeight="1" x14ac:dyDescent="0.25">
      <c r="A497" s="105" t="s">
        <v>1336</v>
      </c>
      <c r="B497" s="29" t="s">
        <v>543</v>
      </c>
      <c r="C497" s="163">
        <f>K497+AF497</f>
        <v>137672.64000000001</v>
      </c>
      <c r="D497" s="163"/>
      <c r="E497" s="163"/>
      <c r="F497" s="163"/>
      <c r="G497" s="163"/>
      <c r="H497" s="163"/>
      <c r="I497" s="163"/>
      <c r="J497" s="163"/>
      <c r="K497" s="163">
        <v>120546.64</v>
      </c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3">
        <v>17126</v>
      </c>
      <c r="AG497" s="163"/>
    </row>
    <row r="498" spans="1:33" ht="21" customHeight="1" x14ac:dyDescent="0.25">
      <c r="A498" s="105" t="s">
        <v>1335</v>
      </c>
      <c r="B498" s="29" t="s">
        <v>544</v>
      </c>
      <c r="C498" s="163">
        <f>'перечень МКД'!L507</f>
        <v>203949.5</v>
      </c>
      <c r="D498" s="163"/>
      <c r="E498" s="163"/>
      <c r="F498" s="163"/>
      <c r="G498" s="163"/>
      <c r="H498" s="163"/>
      <c r="I498" s="163"/>
      <c r="J498" s="163"/>
      <c r="K498" s="163">
        <v>186823.5</v>
      </c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3"/>
      <c r="AB498" s="163"/>
      <c r="AC498" s="163"/>
      <c r="AD498" s="163"/>
      <c r="AE498" s="163"/>
      <c r="AF498" s="163">
        <v>17126</v>
      </c>
      <c r="AG498" s="163"/>
    </row>
    <row r="499" spans="1:33" ht="21" customHeight="1" x14ac:dyDescent="0.25">
      <c r="A499" s="105" t="s">
        <v>1334</v>
      </c>
      <c r="B499" s="29" t="s">
        <v>545</v>
      </c>
      <c r="C499" s="163">
        <f>K499+AF499</f>
        <v>163896.25</v>
      </c>
      <c r="D499" s="163"/>
      <c r="E499" s="163"/>
      <c r="F499" s="163"/>
      <c r="G499" s="163"/>
      <c r="H499" s="163"/>
      <c r="I499" s="163"/>
      <c r="J499" s="163"/>
      <c r="K499" s="163">
        <v>146770.25</v>
      </c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  <c r="AC499" s="163"/>
      <c r="AD499" s="163"/>
      <c r="AE499" s="163"/>
      <c r="AF499" s="163">
        <v>17126</v>
      </c>
      <c r="AG499" s="163"/>
    </row>
    <row r="500" spans="1:33" ht="21" customHeight="1" x14ac:dyDescent="0.25">
      <c r="A500" s="105" t="s">
        <v>1333</v>
      </c>
      <c r="B500" s="29" t="s">
        <v>546</v>
      </c>
      <c r="C500" s="163">
        <f>'перечень МКД'!L509</f>
        <v>329284.2</v>
      </c>
      <c r="D500" s="163"/>
      <c r="E500" s="163"/>
      <c r="F500" s="163"/>
      <c r="G500" s="163"/>
      <c r="H500" s="163"/>
      <c r="I500" s="163"/>
      <c r="J500" s="163"/>
      <c r="K500" s="163">
        <v>286446.2</v>
      </c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  <c r="AC500" s="163"/>
      <c r="AD500" s="163"/>
      <c r="AE500" s="163"/>
      <c r="AF500" s="163">
        <v>42838</v>
      </c>
      <c r="AG500" s="163"/>
    </row>
    <row r="501" spans="1:33" ht="21" customHeight="1" x14ac:dyDescent="0.25">
      <c r="A501" s="105" t="s">
        <v>1332</v>
      </c>
      <c r="B501" s="29" t="s">
        <v>547</v>
      </c>
      <c r="C501" s="163">
        <f>W501</f>
        <v>685738.12</v>
      </c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>
        <v>285.8</v>
      </c>
      <c r="W501" s="163">
        <v>685738.12</v>
      </c>
      <c r="X501" s="163"/>
      <c r="Y501" s="163"/>
      <c r="Z501" s="163"/>
      <c r="AA501" s="163"/>
      <c r="AB501" s="163"/>
      <c r="AC501" s="163"/>
      <c r="AD501" s="163"/>
      <c r="AE501" s="163"/>
      <c r="AF501" s="163"/>
      <c r="AG501" s="163"/>
    </row>
    <row r="502" spans="1:33" ht="21" customHeight="1" x14ac:dyDescent="0.25">
      <c r="A502" s="105" t="s">
        <v>1331</v>
      </c>
      <c r="B502" s="29" t="s">
        <v>548</v>
      </c>
      <c r="C502" s="163">
        <f>W502</f>
        <v>1171886.6599999999</v>
      </c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>
        <v>630</v>
      </c>
      <c r="W502" s="163">
        <v>1171886.6599999999</v>
      </c>
      <c r="X502" s="163"/>
      <c r="Y502" s="163"/>
      <c r="Z502" s="163"/>
      <c r="AA502" s="163"/>
      <c r="AB502" s="163"/>
      <c r="AC502" s="163"/>
      <c r="AD502" s="163"/>
      <c r="AE502" s="163"/>
      <c r="AF502" s="163"/>
      <c r="AG502" s="163"/>
    </row>
    <row r="503" spans="1:33" ht="21" customHeight="1" x14ac:dyDescent="0.25">
      <c r="A503" s="105" t="s">
        <v>1330</v>
      </c>
      <c r="B503" s="29" t="s">
        <v>549</v>
      </c>
      <c r="C503" s="163">
        <f>K503+AF503</f>
        <v>149740</v>
      </c>
      <c r="D503" s="163"/>
      <c r="E503" s="163"/>
      <c r="F503" s="163"/>
      <c r="G503" s="163"/>
      <c r="H503" s="163"/>
      <c r="I503" s="163"/>
      <c r="J503" s="163"/>
      <c r="K503" s="163">
        <v>132614</v>
      </c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3"/>
      <c r="AB503" s="163"/>
      <c r="AC503" s="163"/>
      <c r="AD503" s="163"/>
      <c r="AE503" s="163"/>
      <c r="AF503" s="163">
        <v>17126</v>
      </c>
      <c r="AG503" s="163"/>
    </row>
    <row r="504" spans="1:33" ht="21" customHeight="1" x14ac:dyDescent="0.25">
      <c r="A504" s="105" t="s">
        <v>1329</v>
      </c>
      <c r="B504" s="29" t="s">
        <v>550</v>
      </c>
      <c r="C504" s="163">
        <f>K504+AF504</f>
        <v>149743</v>
      </c>
      <c r="D504" s="163"/>
      <c r="E504" s="163"/>
      <c r="F504" s="163"/>
      <c r="G504" s="163"/>
      <c r="H504" s="163"/>
      <c r="I504" s="163"/>
      <c r="J504" s="163"/>
      <c r="K504" s="163">
        <v>132617</v>
      </c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3"/>
      <c r="AB504" s="163"/>
      <c r="AC504" s="163"/>
      <c r="AD504" s="163"/>
      <c r="AE504" s="163"/>
      <c r="AF504" s="163">
        <v>17126</v>
      </c>
      <c r="AG504" s="163"/>
    </row>
    <row r="505" spans="1:33" ht="21" customHeight="1" x14ac:dyDescent="0.25">
      <c r="A505" s="105" t="s">
        <v>1328</v>
      </c>
      <c r="B505" s="29" t="s">
        <v>551</v>
      </c>
      <c r="C505" s="163">
        <f>W505</f>
        <v>2203553.25</v>
      </c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>
        <v>1048.7</v>
      </c>
      <c r="W505" s="163">
        <v>2203553.25</v>
      </c>
      <c r="X505" s="163"/>
      <c r="Y505" s="163"/>
      <c r="Z505" s="163"/>
      <c r="AA505" s="163"/>
      <c r="AB505" s="163"/>
      <c r="AC505" s="163"/>
      <c r="AD505" s="163"/>
      <c r="AE505" s="163"/>
      <c r="AF505" s="163"/>
      <c r="AG505" s="163"/>
    </row>
    <row r="506" spans="1:33" ht="21" customHeight="1" x14ac:dyDescent="0.25">
      <c r="A506" s="105" t="s">
        <v>1327</v>
      </c>
      <c r="B506" s="29" t="s">
        <v>552</v>
      </c>
      <c r="C506" s="163">
        <f>W506</f>
        <v>1269507.79</v>
      </c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>
        <v>612.79999999999995</v>
      </c>
      <c r="W506" s="163">
        <v>1269507.79</v>
      </c>
      <c r="X506" s="163"/>
      <c r="Y506" s="163"/>
      <c r="Z506" s="163"/>
      <c r="AA506" s="163"/>
      <c r="AB506" s="163"/>
      <c r="AC506" s="163"/>
      <c r="AD506" s="163"/>
      <c r="AE506" s="163"/>
      <c r="AF506" s="163"/>
      <c r="AG506" s="163"/>
    </row>
    <row r="507" spans="1:33" ht="21" customHeight="1" x14ac:dyDescent="0.25">
      <c r="A507" s="105" t="s">
        <v>1326</v>
      </c>
      <c r="B507" s="29" t="s">
        <v>553</v>
      </c>
      <c r="C507" s="163">
        <f>W507</f>
        <v>1000313.14</v>
      </c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>
        <v>579.4</v>
      </c>
      <c r="W507" s="163">
        <v>1000313.14</v>
      </c>
      <c r="X507" s="163"/>
      <c r="Y507" s="163"/>
      <c r="Z507" s="163"/>
      <c r="AA507" s="163"/>
      <c r="AB507" s="163"/>
      <c r="AC507" s="163"/>
      <c r="AD507" s="163"/>
      <c r="AE507" s="163"/>
      <c r="AF507" s="163"/>
      <c r="AG507" s="163"/>
    </row>
    <row r="508" spans="1:33" ht="21" customHeight="1" x14ac:dyDescent="0.25">
      <c r="A508" s="105" t="s">
        <v>1325</v>
      </c>
      <c r="B508" s="29" t="s">
        <v>554</v>
      </c>
      <c r="C508" s="163">
        <f>AA508</f>
        <v>1090816.25</v>
      </c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>
        <v>1248</v>
      </c>
      <c r="AA508" s="163">
        <v>1090816.25</v>
      </c>
      <c r="AB508" s="163"/>
      <c r="AC508" s="163"/>
      <c r="AD508" s="163"/>
      <c r="AE508" s="163"/>
      <c r="AF508" s="163"/>
      <c r="AG508" s="163"/>
    </row>
    <row r="509" spans="1:33" ht="21" customHeight="1" x14ac:dyDescent="0.25">
      <c r="A509" s="105" t="s">
        <v>1324</v>
      </c>
      <c r="B509" s="29" t="s">
        <v>555</v>
      </c>
      <c r="C509" s="163">
        <f>W509</f>
        <v>1182403.6599999999</v>
      </c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>
        <v>967.1</v>
      </c>
      <c r="W509" s="163">
        <v>1182403.6599999999</v>
      </c>
      <c r="X509" s="163"/>
      <c r="Y509" s="163"/>
      <c r="Z509" s="163"/>
      <c r="AA509" s="163"/>
      <c r="AB509" s="163"/>
      <c r="AC509" s="163"/>
      <c r="AD509" s="163"/>
      <c r="AE509" s="163"/>
      <c r="AF509" s="163"/>
      <c r="AG509" s="163"/>
    </row>
    <row r="510" spans="1:33" ht="21" customHeight="1" x14ac:dyDescent="0.25">
      <c r="A510" s="105" t="s">
        <v>1323</v>
      </c>
      <c r="B510" s="29" t="s">
        <v>556</v>
      </c>
      <c r="C510" s="163">
        <f>AA510</f>
        <v>921287.12</v>
      </c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>
        <v>1019</v>
      </c>
      <c r="AA510" s="163">
        <v>921287.12</v>
      </c>
      <c r="AB510" s="163"/>
      <c r="AC510" s="163"/>
      <c r="AD510" s="163"/>
      <c r="AE510" s="163"/>
      <c r="AF510" s="163"/>
      <c r="AG510" s="163"/>
    </row>
    <row r="511" spans="1:33" ht="21" customHeight="1" x14ac:dyDescent="0.25">
      <c r="A511" s="105" t="s">
        <v>1322</v>
      </c>
      <c r="B511" s="29" t="s">
        <v>557</v>
      </c>
      <c r="C511" s="163">
        <f>'перечень МКД'!L520</f>
        <v>1680483.5</v>
      </c>
      <c r="D511" s="163"/>
      <c r="E511" s="163"/>
      <c r="F511" s="163"/>
      <c r="G511" s="163"/>
      <c r="H511" s="163"/>
      <c r="I511" s="163"/>
      <c r="J511" s="163"/>
      <c r="K511" s="163">
        <v>1663357.5</v>
      </c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3">
        <v>17126</v>
      </c>
      <c r="AG511" s="163"/>
    </row>
    <row r="512" spans="1:33" ht="21" customHeight="1" x14ac:dyDescent="0.25">
      <c r="A512" s="105" t="s">
        <v>1321</v>
      </c>
      <c r="B512" s="29" t="s">
        <v>558</v>
      </c>
      <c r="C512" s="163">
        <f>K512+AF512</f>
        <v>149919.44</v>
      </c>
      <c r="D512" s="163"/>
      <c r="E512" s="163"/>
      <c r="F512" s="163"/>
      <c r="G512" s="163"/>
      <c r="H512" s="163"/>
      <c r="I512" s="163"/>
      <c r="J512" s="163"/>
      <c r="K512" s="163">
        <v>132793.44</v>
      </c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  <c r="AC512" s="163"/>
      <c r="AD512" s="163"/>
      <c r="AE512" s="163"/>
      <c r="AF512" s="163">
        <v>17126</v>
      </c>
      <c r="AG512" s="163"/>
    </row>
    <row r="513" spans="1:33" ht="21" customHeight="1" x14ac:dyDescent="0.25">
      <c r="A513" s="105" t="s">
        <v>1320</v>
      </c>
      <c r="B513" s="29" t="s">
        <v>559</v>
      </c>
      <c r="C513" s="163">
        <f>K513+AF513</f>
        <v>207642.9</v>
      </c>
      <c r="D513" s="163"/>
      <c r="E513" s="163"/>
      <c r="F513" s="163"/>
      <c r="G513" s="163"/>
      <c r="H513" s="163"/>
      <c r="I513" s="163"/>
      <c r="J513" s="163"/>
      <c r="K513" s="163">
        <v>190516.9</v>
      </c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  <c r="AC513" s="163"/>
      <c r="AD513" s="163"/>
      <c r="AE513" s="163"/>
      <c r="AF513" s="163">
        <v>17126</v>
      </c>
      <c r="AG513" s="163"/>
    </row>
    <row r="514" spans="1:33" ht="21" customHeight="1" x14ac:dyDescent="0.25">
      <c r="A514" s="105" t="s">
        <v>1319</v>
      </c>
      <c r="B514" s="29" t="s">
        <v>560</v>
      </c>
      <c r="C514" s="163">
        <f>K514+AF514</f>
        <v>150433.66</v>
      </c>
      <c r="D514" s="163"/>
      <c r="E514" s="163"/>
      <c r="F514" s="163"/>
      <c r="G514" s="163"/>
      <c r="H514" s="163"/>
      <c r="I514" s="163"/>
      <c r="J514" s="163"/>
      <c r="K514" s="163">
        <v>133307.66</v>
      </c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3">
        <v>17126</v>
      </c>
      <c r="AG514" s="163"/>
    </row>
    <row r="515" spans="1:33" ht="21" customHeight="1" x14ac:dyDescent="0.25">
      <c r="A515" s="105" t="s">
        <v>1318</v>
      </c>
      <c r="B515" s="29" t="s">
        <v>561</v>
      </c>
      <c r="C515" s="163">
        <f>W515</f>
        <v>1922081.6</v>
      </c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>
        <v>1426.5</v>
      </c>
      <c r="W515" s="163">
        <v>1922081.6</v>
      </c>
      <c r="X515" s="163"/>
      <c r="Y515" s="163"/>
      <c r="Z515" s="163"/>
      <c r="AA515" s="163"/>
      <c r="AB515" s="163"/>
      <c r="AC515" s="163"/>
      <c r="AD515" s="163"/>
      <c r="AE515" s="163"/>
      <c r="AF515" s="163"/>
      <c r="AG515" s="163"/>
    </row>
    <row r="516" spans="1:33" ht="21" customHeight="1" x14ac:dyDescent="0.25">
      <c r="A516" s="105" t="s">
        <v>1317</v>
      </c>
      <c r="B516" s="29" t="s">
        <v>562</v>
      </c>
      <c r="C516" s="163">
        <f>W516</f>
        <v>275219.06</v>
      </c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>
        <v>170.7</v>
      </c>
      <c r="W516" s="163">
        <v>275219.06</v>
      </c>
      <c r="X516" s="163"/>
      <c r="Y516" s="163"/>
      <c r="Z516" s="163"/>
      <c r="AA516" s="163"/>
      <c r="AB516" s="163"/>
      <c r="AC516" s="163"/>
      <c r="AD516" s="163"/>
      <c r="AE516" s="163"/>
      <c r="AF516" s="163"/>
      <c r="AG516" s="163"/>
    </row>
    <row r="517" spans="1:33" ht="21" customHeight="1" x14ac:dyDescent="0.25">
      <c r="A517" s="105" t="s">
        <v>1316</v>
      </c>
      <c r="B517" s="29" t="s">
        <v>563</v>
      </c>
      <c r="C517" s="163">
        <f>'перечень МКД'!L526</f>
        <v>155280</v>
      </c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>
        <v>64.7</v>
      </c>
      <c r="W517" s="163">
        <v>155280</v>
      </c>
      <c r="X517" s="163"/>
      <c r="Y517" s="163"/>
      <c r="Z517" s="163"/>
      <c r="AA517" s="163"/>
      <c r="AB517" s="163"/>
      <c r="AC517" s="163"/>
      <c r="AD517" s="163"/>
      <c r="AE517" s="163"/>
      <c r="AF517" s="163"/>
      <c r="AG517" s="163"/>
    </row>
    <row r="518" spans="1:33" ht="21" customHeight="1" x14ac:dyDescent="0.25">
      <c r="A518" s="105" t="s">
        <v>1315</v>
      </c>
      <c r="B518" s="29" t="s">
        <v>564</v>
      </c>
      <c r="C518" s="163">
        <f>W518</f>
        <v>497175.3</v>
      </c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>
        <v>488.3</v>
      </c>
      <c r="W518" s="163">
        <v>497175.3</v>
      </c>
      <c r="X518" s="163"/>
      <c r="Y518" s="163"/>
      <c r="Z518" s="163"/>
      <c r="AA518" s="163"/>
      <c r="AB518" s="163"/>
      <c r="AC518" s="163"/>
      <c r="AD518" s="163"/>
      <c r="AE518" s="163"/>
      <c r="AF518" s="163"/>
      <c r="AG518" s="163"/>
    </row>
    <row r="519" spans="1:33" ht="21" customHeight="1" x14ac:dyDescent="0.25">
      <c r="A519" s="105" t="s">
        <v>1314</v>
      </c>
      <c r="B519" s="29" t="s">
        <v>565</v>
      </c>
      <c r="C519" s="163">
        <f>AA519</f>
        <v>470330.45</v>
      </c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>
        <v>648.95000000000005</v>
      </c>
      <c r="AA519" s="163">
        <v>470330.45</v>
      </c>
      <c r="AB519" s="163"/>
      <c r="AC519" s="163"/>
      <c r="AD519" s="163"/>
      <c r="AE519" s="163"/>
      <c r="AF519" s="163"/>
      <c r="AG519" s="163"/>
    </row>
    <row r="520" spans="1:33" ht="21" customHeight="1" x14ac:dyDescent="0.25">
      <c r="A520" s="105" t="s">
        <v>1313</v>
      </c>
      <c r="B520" s="29" t="s">
        <v>566</v>
      </c>
      <c r="C520" s="163">
        <f t="shared" ref="C520:C530" si="5">W520</f>
        <v>2381355.5099999998</v>
      </c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>
        <v>993.4</v>
      </c>
      <c r="W520" s="163">
        <v>2381355.5099999998</v>
      </c>
      <c r="X520" s="163"/>
      <c r="Y520" s="163"/>
      <c r="Z520" s="163"/>
      <c r="AA520" s="163"/>
      <c r="AB520" s="163"/>
      <c r="AC520" s="163"/>
      <c r="AD520" s="163"/>
      <c r="AE520" s="163"/>
      <c r="AF520" s="163"/>
      <c r="AG520" s="163"/>
    </row>
    <row r="521" spans="1:33" ht="21" customHeight="1" x14ac:dyDescent="0.25">
      <c r="A521" s="105" t="s">
        <v>1312</v>
      </c>
      <c r="B521" s="29" t="s">
        <v>567</v>
      </c>
      <c r="C521" s="163">
        <f t="shared" si="5"/>
        <v>986808.17</v>
      </c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>
        <v>704.2</v>
      </c>
      <c r="W521" s="163">
        <v>986808.17</v>
      </c>
      <c r="X521" s="163"/>
      <c r="Y521" s="163"/>
      <c r="Z521" s="163"/>
      <c r="AA521" s="163"/>
      <c r="AB521" s="163"/>
      <c r="AC521" s="163"/>
      <c r="AD521" s="163"/>
      <c r="AE521" s="163"/>
      <c r="AF521" s="163"/>
      <c r="AG521" s="163"/>
    </row>
    <row r="522" spans="1:33" ht="21" customHeight="1" x14ac:dyDescent="0.25">
      <c r="A522" s="105" t="s">
        <v>1311</v>
      </c>
      <c r="B522" s="29" t="s">
        <v>568</v>
      </c>
      <c r="C522" s="163">
        <f t="shared" si="5"/>
        <v>2331308.41</v>
      </c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>
        <v>989</v>
      </c>
      <c r="W522" s="163">
        <v>2331308.41</v>
      </c>
      <c r="X522" s="163"/>
      <c r="Y522" s="163"/>
      <c r="Z522" s="163"/>
      <c r="AA522" s="163"/>
      <c r="AB522" s="163"/>
      <c r="AC522" s="163"/>
      <c r="AD522" s="163"/>
      <c r="AE522" s="163"/>
      <c r="AF522" s="163"/>
      <c r="AG522" s="163"/>
    </row>
    <row r="523" spans="1:33" ht="21" customHeight="1" x14ac:dyDescent="0.25">
      <c r="A523" s="105" t="s">
        <v>1310</v>
      </c>
      <c r="B523" s="29" t="s">
        <v>569</v>
      </c>
      <c r="C523" s="163">
        <f t="shared" si="5"/>
        <v>3748727.23</v>
      </c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>
        <v>2737.8</v>
      </c>
      <c r="W523" s="163">
        <v>3748727.23</v>
      </c>
      <c r="X523" s="163"/>
      <c r="Y523" s="163"/>
      <c r="Z523" s="163"/>
      <c r="AA523" s="163"/>
      <c r="AB523" s="163"/>
      <c r="AC523" s="163"/>
      <c r="AD523" s="163"/>
      <c r="AE523" s="163"/>
      <c r="AF523" s="163"/>
      <c r="AG523" s="163"/>
    </row>
    <row r="524" spans="1:33" ht="21" customHeight="1" x14ac:dyDescent="0.25">
      <c r="A524" s="105" t="s">
        <v>1309</v>
      </c>
      <c r="B524" s="29" t="s">
        <v>570</v>
      </c>
      <c r="C524" s="163">
        <f t="shared" si="5"/>
        <v>2574438.65</v>
      </c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>
        <v>1926.5</v>
      </c>
      <c r="W524" s="163">
        <v>2574438.65</v>
      </c>
      <c r="X524" s="163"/>
      <c r="Y524" s="163"/>
      <c r="Z524" s="163"/>
      <c r="AA524" s="163"/>
      <c r="AB524" s="163"/>
      <c r="AC524" s="163"/>
      <c r="AD524" s="163"/>
      <c r="AE524" s="163"/>
      <c r="AF524" s="163"/>
      <c r="AG524" s="163"/>
    </row>
    <row r="525" spans="1:33" ht="21" customHeight="1" x14ac:dyDescent="0.25">
      <c r="A525" s="105" t="s">
        <v>1308</v>
      </c>
      <c r="B525" s="29" t="s">
        <v>571</v>
      </c>
      <c r="C525" s="163">
        <f t="shared" si="5"/>
        <v>1410293.52</v>
      </c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>
        <v>1064.9000000000001</v>
      </c>
      <c r="W525" s="163">
        <v>1410293.52</v>
      </c>
      <c r="X525" s="163"/>
      <c r="Y525" s="163"/>
      <c r="Z525" s="163"/>
      <c r="AA525" s="163"/>
      <c r="AB525" s="163"/>
      <c r="AC525" s="163"/>
      <c r="AD525" s="163"/>
      <c r="AE525" s="163"/>
      <c r="AF525" s="163"/>
      <c r="AG525" s="163"/>
    </row>
    <row r="526" spans="1:33" ht="21" customHeight="1" x14ac:dyDescent="0.25">
      <c r="A526" s="105" t="s">
        <v>1307</v>
      </c>
      <c r="B526" s="29" t="s">
        <v>572</v>
      </c>
      <c r="C526" s="163">
        <f t="shared" si="5"/>
        <v>641366.5</v>
      </c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>
        <v>517.29999999999995</v>
      </c>
      <c r="W526" s="163">
        <v>641366.5</v>
      </c>
      <c r="X526" s="163"/>
      <c r="Y526" s="163"/>
      <c r="Z526" s="163"/>
      <c r="AA526" s="163"/>
      <c r="AB526" s="163"/>
      <c r="AC526" s="163"/>
      <c r="AD526" s="163"/>
      <c r="AE526" s="163"/>
      <c r="AF526" s="163"/>
      <c r="AG526" s="163"/>
    </row>
    <row r="527" spans="1:33" ht="21" customHeight="1" x14ac:dyDescent="0.25">
      <c r="A527" s="105" t="s">
        <v>1306</v>
      </c>
      <c r="B527" s="29" t="s">
        <v>573</v>
      </c>
      <c r="C527" s="163">
        <f t="shared" si="5"/>
        <v>807328.86</v>
      </c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>
        <v>368</v>
      </c>
      <c r="W527" s="163">
        <v>807328.86</v>
      </c>
      <c r="X527" s="163"/>
      <c r="Y527" s="163"/>
      <c r="Z527" s="163"/>
      <c r="AA527" s="163"/>
      <c r="AB527" s="163"/>
      <c r="AC527" s="163"/>
      <c r="AD527" s="163"/>
      <c r="AE527" s="163"/>
      <c r="AF527" s="163"/>
      <c r="AG527" s="163"/>
    </row>
    <row r="528" spans="1:33" ht="21" customHeight="1" x14ac:dyDescent="0.25">
      <c r="A528" s="105" t="s">
        <v>1305</v>
      </c>
      <c r="B528" s="29" t="s">
        <v>574</v>
      </c>
      <c r="C528" s="163">
        <f t="shared" si="5"/>
        <v>956376.29</v>
      </c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>
        <v>727.2</v>
      </c>
      <c r="W528" s="163">
        <v>956376.29</v>
      </c>
      <c r="X528" s="163"/>
      <c r="Y528" s="163"/>
      <c r="Z528" s="163"/>
      <c r="AA528" s="163"/>
      <c r="AB528" s="163"/>
      <c r="AC528" s="163"/>
      <c r="AD528" s="163"/>
      <c r="AE528" s="163"/>
      <c r="AF528" s="163"/>
      <c r="AG528" s="163"/>
    </row>
    <row r="529" spans="1:33" ht="21" customHeight="1" x14ac:dyDescent="0.25">
      <c r="A529" s="105" t="s">
        <v>1304</v>
      </c>
      <c r="B529" s="29" t="s">
        <v>575</v>
      </c>
      <c r="C529" s="163">
        <f t="shared" si="5"/>
        <v>1653390.04</v>
      </c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>
        <v>747.6</v>
      </c>
      <c r="W529" s="163">
        <v>1653390.04</v>
      </c>
      <c r="X529" s="163"/>
      <c r="Y529" s="163"/>
      <c r="Z529" s="163"/>
      <c r="AA529" s="163"/>
      <c r="AB529" s="163"/>
      <c r="AC529" s="163"/>
      <c r="AD529" s="163"/>
      <c r="AE529" s="163"/>
      <c r="AF529" s="163"/>
      <c r="AG529" s="163"/>
    </row>
    <row r="530" spans="1:33" ht="21" customHeight="1" x14ac:dyDescent="0.25">
      <c r="A530" s="105" t="s">
        <v>1303</v>
      </c>
      <c r="B530" s="29" t="s">
        <v>576</v>
      </c>
      <c r="C530" s="163">
        <f t="shared" si="5"/>
        <v>572450.65</v>
      </c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>
        <v>386.2</v>
      </c>
      <c r="W530" s="163">
        <v>572450.65</v>
      </c>
      <c r="X530" s="163"/>
      <c r="Y530" s="163"/>
      <c r="Z530" s="163"/>
      <c r="AA530" s="163"/>
      <c r="AB530" s="163"/>
      <c r="AC530" s="163"/>
      <c r="AD530" s="163"/>
      <c r="AE530" s="163"/>
      <c r="AF530" s="163"/>
      <c r="AG530" s="163"/>
    </row>
    <row r="531" spans="1:33" ht="21" customHeight="1" x14ac:dyDescent="0.25">
      <c r="A531" s="105" t="s">
        <v>1302</v>
      </c>
      <c r="B531" s="29" t="s">
        <v>577</v>
      </c>
      <c r="C531" s="163">
        <f>K531+AF531</f>
        <v>149743</v>
      </c>
      <c r="D531" s="163"/>
      <c r="E531" s="163"/>
      <c r="F531" s="163"/>
      <c r="G531" s="163"/>
      <c r="H531" s="163"/>
      <c r="I531" s="163"/>
      <c r="J531" s="163"/>
      <c r="K531" s="163">
        <v>132617</v>
      </c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3"/>
      <c r="AB531" s="163"/>
      <c r="AC531" s="163"/>
      <c r="AD531" s="163"/>
      <c r="AE531" s="163"/>
      <c r="AF531" s="163">
        <v>17126</v>
      </c>
      <c r="AG531" s="163"/>
    </row>
    <row r="532" spans="1:33" ht="21" customHeight="1" x14ac:dyDescent="0.25">
      <c r="A532" s="105" t="s">
        <v>1301</v>
      </c>
      <c r="B532" s="29" t="s">
        <v>578</v>
      </c>
      <c r="C532" s="163">
        <f>K532+AF532</f>
        <v>138071.35</v>
      </c>
      <c r="D532" s="163"/>
      <c r="E532" s="163"/>
      <c r="F532" s="163"/>
      <c r="G532" s="163"/>
      <c r="H532" s="163"/>
      <c r="I532" s="163"/>
      <c r="J532" s="163"/>
      <c r="K532" s="163">
        <v>120945.35</v>
      </c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3"/>
      <c r="AB532" s="163"/>
      <c r="AC532" s="163"/>
      <c r="AD532" s="163"/>
      <c r="AE532" s="163"/>
      <c r="AF532" s="163">
        <v>17126</v>
      </c>
      <c r="AG532" s="163"/>
    </row>
    <row r="533" spans="1:33" ht="21" customHeight="1" x14ac:dyDescent="0.25">
      <c r="A533" s="105" t="s">
        <v>1300</v>
      </c>
      <c r="B533" s="29" t="s">
        <v>579</v>
      </c>
      <c r="C533" s="163">
        <f>K533+AF533</f>
        <v>267668.26</v>
      </c>
      <c r="D533" s="163"/>
      <c r="E533" s="163"/>
      <c r="F533" s="163"/>
      <c r="G533" s="163"/>
      <c r="H533" s="163"/>
      <c r="I533" s="163"/>
      <c r="J533" s="163"/>
      <c r="K533" s="163">
        <v>250542.26</v>
      </c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163"/>
      <c r="AC533" s="163"/>
      <c r="AD533" s="163"/>
      <c r="AE533" s="163"/>
      <c r="AF533" s="163">
        <v>17126</v>
      </c>
      <c r="AG533" s="163"/>
    </row>
    <row r="534" spans="1:33" ht="21" customHeight="1" x14ac:dyDescent="0.25">
      <c r="A534" s="105" t="s">
        <v>1299</v>
      </c>
      <c r="B534" s="29" t="s">
        <v>580</v>
      </c>
      <c r="C534" s="163">
        <f>W534</f>
        <v>965269.5</v>
      </c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>
        <v>432.2</v>
      </c>
      <c r="W534" s="163">
        <v>965269.5</v>
      </c>
      <c r="X534" s="163"/>
      <c r="Y534" s="163"/>
      <c r="Z534" s="163"/>
      <c r="AA534" s="163"/>
      <c r="AB534" s="163"/>
      <c r="AC534" s="163"/>
      <c r="AD534" s="163"/>
      <c r="AE534" s="163"/>
      <c r="AF534" s="163"/>
      <c r="AG534" s="163"/>
    </row>
    <row r="535" spans="1:33" ht="21" customHeight="1" x14ac:dyDescent="0.25">
      <c r="A535" s="105" t="s">
        <v>1298</v>
      </c>
      <c r="B535" s="29" t="s">
        <v>581</v>
      </c>
      <c r="C535" s="163">
        <f>K535+AF535</f>
        <v>161670.99</v>
      </c>
      <c r="D535" s="163"/>
      <c r="E535" s="163"/>
      <c r="F535" s="163"/>
      <c r="G535" s="163"/>
      <c r="H535" s="163"/>
      <c r="I535" s="163"/>
      <c r="J535" s="163"/>
      <c r="K535" s="163">
        <v>144544.99</v>
      </c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3"/>
      <c r="AB535" s="163"/>
      <c r="AC535" s="163"/>
      <c r="AD535" s="163"/>
      <c r="AE535" s="163"/>
      <c r="AF535" s="163">
        <v>17126</v>
      </c>
      <c r="AG535" s="163"/>
    </row>
    <row r="536" spans="1:33" ht="21" customHeight="1" x14ac:dyDescent="0.25">
      <c r="A536" s="105" t="s">
        <v>1297</v>
      </c>
      <c r="B536" s="29" t="s">
        <v>582</v>
      </c>
      <c r="C536" s="163">
        <f>K536+AF536</f>
        <v>232204.27</v>
      </c>
      <c r="D536" s="163"/>
      <c r="E536" s="163"/>
      <c r="F536" s="163"/>
      <c r="G536" s="163"/>
      <c r="H536" s="163"/>
      <c r="I536" s="163"/>
      <c r="J536" s="163"/>
      <c r="K536" s="163">
        <v>215078.27</v>
      </c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3"/>
      <c r="AB536" s="163"/>
      <c r="AC536" s="163"/>
      <c r="AD536" s="163"/>
      <c r="AE536" s="163"/>
      <c r="AF536" s="163">
        <v>17126</v>
      </c>
      <c r="AG536" s="163"/>
    </row>
    <row r="537" spans="1:33" ht="21" customHeight="1" x14ac:dyDescent="0.25">
      <c r="A537" s="105" t="s">
        <v>1296</v>
      </c>
      <c r="B537" s="29" t="s">
        <v>583</v>
      </c>
      <c r="C537" s="163">
        <f>K537+AF537</f>
        <v>149743</v>
      </c>
      <c r="D537" s="163"/>
      <c r="E537" s="163"/>
      <c r="F537" s="163"/>
      <c r="G537" s="163"/>
      <c r="H537" s="163"/>
      <c r="I537" s="163"/>
      <c r="J537" s="163"/>
      <c r="K537" s="163">
        <v>132617</v>
      </c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  <c r="AA537" s="163"/>
      <c r="AB537" s="163"/>
      <c r="AC537" s="163"/>
      <c r="AD537" s="163"/>
      <c r="AE537" s="163"/>
      <c r="AF537" s="163">
        <v>17126</v>
      </c>
      <c r="AG537" s="163"/>
    </row>
    <row r="538" spans="1:33" ht="21" customHeight="1" x14ac:dyDescent="0.25">
      <c r="A538" s="105" t="s">
        <v>1295</v>
      </c>
      <c r="B538" s="29" t="s">
        <v>584</v>
      </c>
      <c r="C538" s="163">
        <f>K538+AF538</f>
        <v>267668.26</v>
      </c>
      <c r="D538" s="163"/>
      <c r="E538" s="163"/>
      <c r="F538" s="163"/>
      <c r="G538" s="163"/>
      <c r="H538" s="163"/>
      <c r="I538" s="163"/>
      <c r="J538" s="163"/>
      <c r="K538" s="163">
        <v>250542.26</v>
      </c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  <c r="AA538" s="163"/>
      <c r="AB538" s="163"/>
      <c r="AC538" s="163"/>
      <c r="AD538" s="163"/>
      <c r="AE538" s="163"/>
      <c r="AF538" s="163">
        <v>17126</v>
      </c>
      <c r="AG538" s="163"/>
    </row>
    <row r="539" spans="1:33" ht="21" customHeight="1" x14ac:dyDescent="0.25">
      <c r="A539" s="105" t="s">
        <v>1294</v>
      </c>
      <c r="B539" s="29" t="s">
        <v>585</v>
      </c>
      <c r="C539" s="163">
        <f>K539+AF539</f>
        <v>267668.26</v>
      </c>
      <c r="D539" s="163"/>
      <c r="E539" s="163"/>
      <c r="F539" s="163"/>
      <c r="G539" s="163"/>
      <c r="H539" s="163"/>
      <c r="I539" s="163"/>
      <c r="J539" s="163"/>
      <c r="K539" s="163">
        <v>250542.26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>
        <v>17126</v>
      </c>
      <c r="AG539" s="163"/>
    </row>
    <row r="540" spans="1:33" ht="21" customHeight="1" x14ac:dyDescent="0.25">
      <c r="A540" s="105" t="s">
        <v>1293</v>
      </c>
      <c r="B540" s="29" t="s">
        <v>586</v>
      </c>
      <c r="C540" s="163">
        <f>W540</f>
        <v>783394.58</v>
      </c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>
        <v>344.5</v>
      </c>
      <c r="W540" s="163">
        <v>783394.58</v>
      </c>
      <c r="X540" s="163"/>
      <c r="Y540" s="163"/>
      <c r="Z540" s="163"/>
      <c r="AA540" s="163"/>
      <c r="AB540" s="163"/>
      <c r="AC540" s="163"/>
      <c r="AD540" s="163"/>
      <c r="AE540" s="163"/>
      <c r="AF540" s="163"/>
      <c r="AG540" s="163"/>
    </row>
    <row r="541" spans="1:33" ht="21" customHeight="1" x14ac:dyDescent="0.25">
      <c r="A541" s="105" t="s">
        <v>1292</v>
      </c>
      <c r="B541" s="29" t="s">
        <v>587</v>
      </c>
      <c r="C541" s="163">
        <f>K541+AF541</f>
        <v>287276.65000000002</v>
      </c>
      <c r="D541" s="163"/>
      <c r="E541" s="163"/>
      <c r="F541" s="163"/>
      <c r="G541" s="163"/>
      <c r="H541" s="163"/>
      <c r="I541" s="163"/>
      <c r="J541" s="163"/>
      <c r="K541" s="163">
        <v>270150.65000000002</v>
      </c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  <c r="AA541" s="163"/>
      <c r="AB541" s="163"/>
      <c r="AC541" s="163"/>
      <c r="AD541" s="163"/>
      <c r="AE541" s="163"/>
      <c r="AF541" s="163">
        <v>17126</v>
      </c>
      <c r="AG541" s="163"/>
    </row>
    <row r="542" spans="1:33" ht="21" customHeight="1" x14ac:dyDescent="0.25">
      <c r="A542" s="105" t="s">
        <v>1291</v>
      </c>
      <c r="B542" s="29" t="s">
        <v>588</v>
      </c>
      <c r="C542" s="163">
        <f>K542+AF542</f>
        <v>276619.69</v>
      </c>
      <c r="D542" s="163"/>
      <c r="E542" s="163"/>
      <c r="F542" s="163"/>
      <c r="G542" s="163"/>
      <c r="H542" s="163"/>
      <c r="I542" s="163"/>
      <c r="J542" s="163"/>
      <c r="K542" s="163">
        <v>259493.69</v>
      </c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  <c r="AA542" s="163"/>
      <c r="AB542" s="163"/>
      <c r="AC542" s="163"/>
      <c r="AD542" s="163"/>
      <c r="AE542" s="163"/>
      <c r="AF542" s="163">
        <v>17126</v>
      </c>
      <c r="AG542" s="163"/>
    </row>
    <row r="543" spans="1:33" ht="21" customHeight="1" x14ac:dyDescent="0.25">
      <c r="A543" s="105" t="s">
        <v>1290</v>
      </c>
      <c r="B543" s="29" t="s">
        <v>589</v>
      </c>
      <c r="C543" s="163">
        <f>'перечень МКД'!L552</f>
        <v>415110.5</v>
      </c>
      <c r="D543" s="163"/>
      <c r="E543" s="163"/>
      <c r="F543" s="163"/>
      <c r="G543" s="163"/>
      <c r="H543" s="163"/>
      <c r="I543" s="163"/>
      <c r="J543" s="163"/>
      <c r="K543" s="163">
        <v>397984.5</v>
      </c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  <c r="AA543" s="163"/>
      <c r="AB543" s="163"/>
      <c r="AC543" s="163"/>
      <c r="AD543" s="163"/>
      <c r="AE543" s="163"/>
      <c r="AF543" s="163">
        <v>17126</v>
      </c>
      <c r="AG543" s="163"/>
    </row>
    <row r="544" spans="1:33" ht="21" customHeight="1" x14ac:dyDescent="0.25">
      <c r="A544" s="105" t="s">
        <v>1289</v>
      </c>
      <c r="B544" s="29" t="s">
        <v>590</v>
      </c>
      <c r="C544" s="163">
        <f>W544</f>
        <v>921895.14</v>
      </c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>
        <v>387.2</v>
      </c>
      <c r="W544" s="163">
        <v>921895.14</v>
      </c>
      <c r="X544" s="163"/>
      <c r="Y544" s="163"/>
      <c r="Z544" s="163"/>
      <c r="AA544" s="163"/>
      <c r="AB544" s="163"/>
      <c r="AC544" s="163"/>
      <c r="AD544" s="163"/>
      <c r="AE544" s="163"/>
      <c r="AF544" s="163"/>
      <c r="AG544" s="163"/>
    </row>
    <row r="545" spans="1:33" ht="21" customHeight="1" x14ac:dyDescent="0.25">
      <c r="A545" s="105" t="s">
        <v>1288</v>
      </c>
      <c r="B545" s="29" t="s">
        <v>591</v>
      </c>
      <c r="C545" s="163">
        <f>W545</f>
        <v>565571.66</v>
      </c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>
        <v>424</v>
      </c>
      <c r="W545" s="163">
        <v>565571.66</v>
      </c>
      <c r="X545" s="163"/>
      <c r="Y545" s="163"/>
      <c r="Z545" s="163"/>
      <c r="AA545" s="163"/>
      <c r="AB545" s="163"/>
      <c r="AC545" s="163"/>
      <c r="AD545" s="163"/>
      <c r="AE545" s="163"/>
      <c r="AF545" s="163"/>
      <c r="AG545" s="163"/>
    </row>
    <row r="546" spans="1:33" ht="21" customHeight="1" x14ac:dyDescent="0.25">
      <c r="A546" s="105" t="s">
        <v>1287</v>
      </c>
      <c r="B546" s="29" t="s">
        <v>592</v>
      </c>
      <c r="C546" s="163">
        <f>'перечень МКД'!L555</f>
        <v>4582048.8</v>
      </c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  <c r="AA546" s="163"/>
      <c r="AB546" s="163">
        <v>19.399999999999999</v>
      </c>
      <c r="AC546" s="163">
        <v>4582048.8</v>
      </c>
      <c r="AD546" s="163"/>
      <c r="AE546" s="163"/>
      <c r="AF546" s="163"/>
      <c r="AG546" s="163"/>
    </row>
    <row r="547" spans="1:33" ht="21" customHeight="1" x14ac:dyDescent="0.25">
      <c r="A547" s="105" t="s">
        <v>1286</v>
      </c>
      <c r="B547" s="29" t="s">
        <v>593</v>
      </c>
      <c r="C547" s="163">
        <f>'перечень МКД'!L556</f>
        <v>170791.8</v>
      </c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  <c r="AA547" s="163"/>
      <c r="AB547" s="163">
        <v>16.86</v>
      </c>
      <c r="AC547" s="163">
        <v>170791.8</v>
      </c>
      <c r="AD547" s="163"/>
      <c r="AE547" s="163"/>
      <c r="AF547" s="163"/>
      <c r="AG547" s="163"/>
    </row>
    <row r="548" spans="1:33" ht="21" customHeight="1" x14ac:dyDescent="0.25">
      <c r="A548" s="105" t="s">
        <v>1285</v>
      </c>
      <c r="B548" s="29" t="s">
        <v>594</v>
      </c>
      <c r="C548" s="163">
        <f>W548</f>
        <v>983735.32</v>
      </c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>
        <v>412</v>
      </c>
      <c r="W548" s="163">
        <v>983735.32</v>
      </c>
      <c r="X548" s="163"/>
      <c r="Y548" s="163"/>
      <c r="Z548" s="163"/>
      <c r="AA548" s="163"/>
      <c r="AB548" s="163"/>
      <c r="AC548" s="163"/>
      <c r="AD548" s="163"/>
      <c r="AE548" s="163"/>
      <c r="AF548" s="163"/>
      <c r="AG548" s="163"/>
    </row>
    <row r="549" spans="1:33" ht="21" customHeight="1" x14ac:dyDescent="0.25">
      <c r="A549" s="105" t="s">
        <v>1284</v>
      </c>
      <c r="B549" s="29" t="s">
        <v>595</v>
      </c>
      <c r="C549" s="163">
        <f>W549</f>
        <v>762373.87</v>
      </c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>
        <v>513</v>
      </c>
      <c r="W549" s="163">
        <v>762373.87</v>
      </c>
      <c r="X549" s="163"/>
      <c r="Y549" s="163"/>
      <c r="Z549" s="163"/>
      <c r="AA549" s="163"/>
      <c r="AB549" s="163"/>
      <c r="AC549" s="163"/>
      <c r="AD549" s="163"/>
      <c r="AE549" s="163"/>
      <c r="AF549" s="163"/>
      <c r="AG549" s="163"/>
    </row>
    <row r="550" spans="1:33" ht="21" customHeight="1" x14ac:dyDescent="0.25">
      <c r="A550" s="105" t="s">
        <v>1283</v>
      </c>
      <c r="B550" s="29" t="s">
        <v>596</v>
      </c>
      <c r="C550" s="163">
        <f>K550+AF550</f>
        <v>811714.26</v>
      </c>
      <c r="D550" s="163"/>
      <c r="E550" s="163"/>
      <c r="F550" s="163"/>
      <c r="G550" s="163"/>
      <c r="H550" s="163"/>
      <c r="I550" s="163"/>
      <c r="J550" s="163"/>
      <c r="K550" s="163">
        <v>794588.26</v>
      </c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  <c r="AA550" s="163"/>
      <c r="AB550" s="163"/>
      <c r="AC550" s="163"/>
      <c r="AD550" s="163"/>
      <c r="AE550" s="163"/>
      <c r="AF550" s="163">
        <v>17126</v>
      </c>
      <c r="AG550" s="163"/>
    </row>
    <row r="551" spans="1:33" ht="21" customHeight="1" x14ac:dyDescent="0.25">
      <c r="A551" s="105" t="s">
        <v>1282</v>
      </c>
      <c r="B551" s="29" t="s">
        <v>597</v>
      </c>
      <c r="C551" s="163">
        <f>K551+AF551</f>
        <v>267668.26</v>
      </c>
      <c r="D551" s="163"/>
      <c r="E551" s="163"/>
      <c r="F551" s="163"/>
      <c r="G551" s="163"/>
      <c r="H551" s="163"/>
      <c r="I551" s="163"/>
      <c r="J551" s="163"/>
      <c r="K551" s="163">
        <v>250542.26</v>
      </c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  <c r="AA551" s="163"/>
      <c r="AB551" s="163"/>
      <c r="AC551" s="163"/>
      <c r="AD551" s="163"/>
      <c r="AE551" s="163"/>
      <c r="AF551" s="163">
        <v>17126</v>
      </c>
      <c r="AG551" s="163"/>
    </row>
    <row r="552" spans="1:33" ht="21" customHeight="1" x14ac:dyDescent="0.25">
      <c r="A552" s="105" t="s">
        <v>1281</v>
      </c>
      <c r="B552" s="29" t="s">
        <v>598</v>
      </c>
      <c r="C552" s="163">
        <f>K552+AF552</f>
        <v>118681</v>
      </c>
      <c r="D552" s="163"/>
      <c r="E552" s="163"/>
      <c r="F552" s="163"/>
      <c r="G552" s="163"/>
      <c r="H552" s="163"/>
      <c r="I552" s="163"/>
      <c r="J552" s="163"/>
      <c r="K552" s="163">
        <v>101555</v>
      </c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  <c r="AA552" s="163"/>
      <c r="AB552" s="163"/>
      <c r="AC552" s="163"/>
      <c r="AD552" s="163"/>
      <c r="AE552" s="163"/>
      <c r="AF552" s="163">
        <v>17126</v>
      </c>
      <c r="AG552" s="163"/>
    </row>
    <row r="553" spans="1:33" ht="21" customHeight="1" x14ac:dyDescent="0.25">
      <c r="A553" s="105" t="s">
        <v>1280</v>
      </c>
      <c r="B553" s="29" t="s">
        <v>599</v>
      </c>
      <c r="C553" s="163">
        <f>K553+AF553</f>
        <v>411295.01</v>
      </c>
      <c r="D553" s="163"/>
      <c r="E553" s="163"/>
      <c r="F553" s="163"/>
      <c r="G553" s="163"/>
      <c r="H553" s="163"/>
      <c r="I553" s="163"/>
      <c r="J553" s="163"/>
      <c r="K553" s="163">
        <v>394169.01</v>
      </c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  <c r="AA553" s="163"/>
      <c r="AB553" s="163"/>
      <c r="AC553" s="163"/>
      <c r="AD553" s="163"/>
      <c r="AE553" s="163"/>
      <c r="AF553" s="163">
        <v>17126</v>
      </c>
      <c r="AG553" s="163"/>
    </row>
    <row r="554" spans="1:33" ht="21" customHeight="1" x14ac:dyDescent="0.25">
      <c r="A554" s="105" t="s">
        <v>1279</v>
      </c>
      <c r="B554" s="29" t="s">
        <v>600</v>
      </c>
      <c r="C554" s="163">
        <f>K554+AF554</f>
        <v>137801.53</v>
      </c>
      <c r="D554" s="163"/>
      <c r="E554" s="163"/>
      <c r="F554" s="163"/>
      <c r="G554" s="163"/>
      <c r="H554" s="163"/>
      <c r="I554" s="163"/>
      <c r="J554" s="163"/>
      <c r="K554" s="163">
        <v>120675.53</v>
      </c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  <c r="AA554" s="163"/>
      <c r="AB554" s="163"/>
      <c r="AC554" s="163"/>
      <c r="AD554" s="163"/>
      <c r="AE554" s="163"/>
      <c r="AF554" s="163">
        <v>17126</v>
      </c>
      <c r="AG554" s="163"/>
    </row>
    <row r="555" spans="1:33" ht="21" customHeight="1" x14ac:dyDescent="0.25">
      <c r="A555" s="105" t="s">
        <v>1278</v>
      </c>
      <c r="B555" s="29" t="s">
        <v>601</v>
      </c>
      <c r="C555" s="163">
        <f>W555</f>
        <v>1782163.44</v>
      </c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>
        <v>1418.1</v>
      </c>
      <c r="W555" s="163">
        <v>1782163.44</v>
      </c>
      <c r="X555" s="163"/>
      <c r="Y555" s="163"/>
      <c r="Z555" s="163"/>
      <c r="AA555" s="163"/>
      <c r="AB555" s="163"/>
      <c r="AC555" s="163"/>
      <c r="AD555" s="163"/>
      <c r="AE555" s="163"/>
      <c r="AF555" s="163"/>
      <c r="AG555" s="163"/>
    </row>
    <row r="556" spans="1:33" ht="21" customHeight="1" x14ac:dyDescent="0.25">
      <c r="A556" s="105" t="s">
        <v>1277</v>
      </c>
      <c r="B556" s="29" t="s">
        <v>602</v>
      </c>
      <c r="C556" s="163">
        <f>K556+AF556</f>
        <v>208054.09</v>
      </c>
      <c r="D556" s="163"/>
      <c r="E556" s="163"/>
      <c r="F556" s="163"/>
      <c r="G556" s="163"/>
      <c r="H556" s="163"/>
      <c r="I556" s="163"/>
      <c r="J556" s="163"/>
      <c r="K556" s="163">
        <v>190928.09</v>
      </c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  <c r="AA556" s="163"/>
      <c r="AB556" s="163"/>
      <c r="AC556" s="163"/>
      <c r="AD556" s="163"/>
      <c r="AE556" s="163"/>
      <c r="AF556" s="163">
        <v>17126</v>
      </c>
      <c r="AG556" s="163"/>
    </row>
    <row r="557" spans="1:33" ht="21" customHeight="1" x14ac:dyDescent="0.25">
      <c r="A557" s="105" t="s">
        <v>1276</v>
      </c>
      <c r="B557" s="29" t="s">
        <v>603</v>
      </c>
      <c r="C557" s="163">
        <f>K557+AF557</f>
        <v>411295.01</v>
      </c>
      <c r="D557" s="163"/>
      <c r="E557" s="163"/>
      <c r="F557" s="163"/>
      <c r="G557" s="163"/>
      <c r="H557" s="163"/>
      <c r="I557" s="163"/>
      <c r="J557" s="163"/>
      <c r="K557" s="163">
        <v>394169.01</v>
      </c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  <c r="AA557" s="163"/>
      <c r="AB557" s="163"/>
      <c r="AC557" s="163"/>
      <c r="AD557" s="163"/>
      <c r="AE557" s="163"/>
      <c r="AF557" s="163">
        <v>17126</v>
      </c>
      <c r="AG557" s="163"/>
    </row>
    <row r="558" spans="1:33" ht="21" customHeight="1" x14ac:dyDescent="0.25">
      <c r="A558" s="105" t="s">
        <v>1275</v>
      </c>
      <c r="B558" s="29" t="s">
        <v>604</v>
      </c>
      <c r="C558" s="163">
        <f>K558+AF558</f>
        <v>150079.14000000001</v>
      </c>
      <c r="D558" s="163"/>
      <c r="E558" s="163"/>
      <c r="F558" s="163"/>
      <c r="G558" s="163"/>
      <c r="H558" s="163"/>
      <c r="I558" s="163"/>
      <c r="J558" s="163"/>
      <c r="K558" s="163">
        <v>132953.14000000001</v>
      </c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  <c r="AA558" s="163"/>
      <c r="AB558" s="163"/>
      <c r="AC558" s="163"/>
      <c r="AD558" s="163"/>
      <c r="AE558" s="163"/>
      <c r="AF558" s="163">
        <v>17126</v>
      </c>
      <c r="AG558" s="163"/>
    </row>
    <row r="559" spans="1:33" ht="21" customHeight="1" x14ac:dyDescent="0.25">
      <c r="A559" s="105" t="s">
        <v>1274</v>
      </c>
      <c r="B559" s="29" t="s">
        <v>605</v>
      </c>
      <c r="C559" s="163">
        <f>K559+AF559</f>
        <v>150079.14000000001</v>
      </c>
      <c r="D559" s="163"/>
      <c r="E559" s="163"/>
      <c r="F559" s="163"/>
      <c r="G559" s="163"/>
      <c r="H559" s="163"/>
      <c r="I559" s="163"/>
      <c r="J559" s="163"/>
      <c r="K559" s="163">
        <v>132953.14000000001</v>
      </c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  <c r="AA559" s="163"/>
      <c r="AB559" s="163"/>
      <c r="AC559" s="163"/>
      <c r="AD559" s="163"/>
      <c r="AE559" s="163"/>
      <c r="AF559" s="163">
        <v>17126</v>
      </c>
      <c r="AG559" s="163"/>
    </row>
    <row r="560" spans="1:33" ht="21" customHeight="1" x14ac:dyDescent="0.25">
      <c r="A560" s="105" t="s">
        <v>1273</v>
      </c>
      <c r="B560" s="29" t="s">
        <v>606</v>
      </c>
      <c r="C560" s="163">
        <f>W560</f>
        <v>418524.76</v>
      </c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>
        <v>214</v>
      </c>
      <c r="W560" s="163">
        <v>418524.76</v>
      </c>
      <c r="X560" s="163"/>
      <c r="Y560" s="163"/>
      <c r="Z560" s="163"/>
      <c r="AA560" s="163"/>
      <c r="AB560" s="163"/>
      <c r="AC560" s="163"/>
      <c r="AD560" s="163"/>
      <c r="AE560" s="163"/>
      <c r="AF560" s="163"/>
      <c r="AG560" s="163"/>
    </row>
    <row r="561" spans="1:33" ht="21" customHeight="1" x14ac:dyDescent="0.25">
      <c r="A561" s="105" t="s">
        <v>1272</v>
      </c>
      <c r="B561" s="29" t="s">
        <v>607</v>
      </c>
      <c r="C561" s="163">
        <f>W561</f>
        <v>920822.44</v>
      </c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>
        <v>526.79999999999995</v>
      </c>
      <c r="W561" s="163">
        <v>920822.44</v>
      </c>
      <c r="X561" s="163"/>
      <c r="Y561" s="163"/>
      <c r="Z561" s="163"/>
      <c r="AA561" s="163"/>
      <c r="AB561" s="163"/>
      <c r="AC561" s="163"/>
      <c r="AD561" s="163"/>
      <c r="AE561" s="163"/>
      <c r="AF561" s="163"/>
      <c r="AG561" s="163"/>
    </row>
    <row r="562" spans="1:33" ht="21" customHeight="1" x14ac:dyDescent="0.25">
      <c r="A562" s="105" t="s">
        <v>1271</v>
      </c>
      <c r="B562" s="29" t="s">
        <v>608</v>
      </c>
      <c r="C562" s="163">
        <f>W562</f>
        <v>1168581.1399999999</v>
      </c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>
        <v>938.1</v>
      </c>
      <c r="W562" s="163">
        <v>1168581.1399999999</v>
      </c>
      <c r="X562" s="163"/>
      <c r="Y562" s="163"/>
      <c r="Z562" s="163"/>
      <c r="AA562" s="163"/>
      <c r="AB562" s="163"/>
      <c r="AC562" s="163"/>
      <c r="AD562" s="163"/>
      <c r="AE562" s="163"/>
      <c r="AF562" s="163"/>
      <c r="AG562" s="163"/>
    </row>
    <row r="563" spans="1:33" ht="21" customHeight="1" x14ac:dyDescent="0.25">
      <c r="A563" s="105" t="s">
        <v>1270</v>
      </c>
      <c r="B563" s="29" t="s">
        <v>609</v>
      </c>
      <c r="C563" s="163">
        <f>W563</f>
        <v>2504254.94</v>
      </c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>
        <v>2176</v>
      </c>
      <c r="W563" s="163">
        <v>2504254.94</v>
      </c>
      <c r="X563" s="163"/>
      <c r="Y563" s="163"/>
      <c r="Z563" s="163"/>
      <c r="AA563" s="163"/>
      <c r="AB563" s="163"/>
      <c r="AC563" s="163"/>
      <c r="AD563" s="163"/>
      <c r="AE563" s="163"/>
      <c r="AF563" s="163"/>
      <c r="AG563" s="163"/>
    </row>
    <row r="564" spans="1:33" ht="21" customHeight="1" x14ac:dyDescent="0.25">
      <c r="A564" s="105" t="s">
        <v>1269</v>
      </c>
      <c r="B564" s="29" t="s">
        <v>610</v>
      </c>
      <c r="C564" s="163">
        <f>W564</f>
        <v>1385327.34</v>
      </c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>
        <v>960.5</v>
      </c>
      <c r="W564" s="163">
        <v>1385327.34</v>
      </c>
      <c r="X564" s="163"/>
      <c r="Y564" s="163"/>
      <c r="Z564" s="163"/>
      <c r="AA564" s="163"/>
      <c r="AB564" s="163"/>
      <c r="AC564" s="163"/>
      <c r="AD564" s="163"/>
      <c r="AE564" s="163"/>
      <c r="AF564" s="163"/>
      <c r="AG564" s="163"/>
    </row>
    <row r="565" spans="1:33" ht="21" customHeight="1" x14ac:dyDescent="0.25">
      <c r="A565" s="105" t="s">
        <v>1268</v>
      </c>
      <c r="B565" s="29" t="s">
        <v>611</v>
      </c>
      <c r="C565" s="163">
        <f>'перечень МКД'!L574</f>
        <v>1708920</v>
      </c>
      <c r="D565" s="163"/>
      <c r="E565" s="163"/>
      <c r="F565" s="163"/>
      <c r="G565" s="163"/>
      <c r="H565" s="163"/>
      <c r="I565" s="163"/>
      <c r="J565" s="163"/>
      <c r="K565" s="163">
        <v>1708920</v>
      </c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3"/>
      <c r="AB565" s="163"/>
      <c r="AC565" s="163"/>
      <c r="AD565" s="163"/>
      <c r="AE565" s="163"/>
      <c r="AF565" s="163"/>
      <c r="AG565" s="163"/>
    </row>
    <row r="566" spans="1:33" ht="21" customHeight="1" x14ac:dyDescent="0.25">
      <c r="A566" s="105" t="s">
        <v>1267</v>
      </c>
      <c r="B566" s="29" t="s">
        <v>612</v>
      </c>
      <c r="C566" s="163">
        <f>W566</f>
        <v>588850.76</v>
      </c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>
        <v>490.5</v>
      </c>
      <c r="W566" s="163">
        <v>588850.76</v>
      </c>
      <c r="X566" s="163"/>
      <c r="Y566" s="163"/>
      <c r="Z566" s="163"/>
      <c r="AA566" s="163"/>
      <c r="AB566" s="163"/>
      <c r="AC566" s="163"/>
      <c r="AD566" s="163"/>
      <c r="AE566" s="163"/>
      <c r="AF566" s="163"/>
      <c r="AG566" s="163"/>
    </row>
    <row r="567" spans="1:33" ht="21" customHeight="1" x14ac:dyDescent="0.25">
      <c r="A567" s="105" t="s">
        <v>1266</v>
      </c>
      <c r="B567" s="29" t="s">
        <v>613</v>
      </c>
      <c r="C567" s="163">
        <f>W567</f>
        <v>2396125.98</v>
      </c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>
        <v>1184</v>
      </c>
      <c r="W567" s="163">
        <v>2396125.98</v>
      </c>
      <c r="X567" s="163"/>
      <c r="Y567" s="163"/>
      <c r="Z567" s="163"/>
      <c r="AA567" s="163"/>
      <c r="AB567" s="163"/>
      <c r="AC567" s="163"/>
      <c r="AD567" s="163"/>
      <c r="AE567" s="163"/>
      <c r="AF567" s="163"/>
      <c r="AG567" s="163"/>
    </row>
    <row r="568" spans="1:33" ht="21" customHeight="1" x14ac:dyDescent="0.25">
      <c r="A568" s="105" t="s">
        <v>1265</v>
      </c>
      <c r="B568" s="29" t="s">
        <v>614</v>
      </c>
      <c r="C568" s="163">
        <f>W568</f>
        <v>468740.55</v>
      </c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>
        <v>372.9</v>
      </c>
      <c r="W568" s="163">
        <v>468740.55</v>
      </c>
      <c r="X568" s="163"/>
      <c r="Y568" s="163"/>
      <c r="Z568" s="163"/>
      <c r="AA568" s="163"/>
      <c r="AB568" s="163"/>
      <c r="AC568" s="163"/>
      <c r="AD568" s="163"/>
      <c r="AE568" s="163"/>
      <c r="AF568" s="163"/>
      <c r="AG568" s="163"/>
    </row>
    <row r="569" spans="1:33" ht="21" customHeight="1" x14ac:dyDescent="0.25">
      <c r="A569" s="105" t="s">
        <v>1264</v>
      </c>
      <c r="B569" s="29" t="s">
        <v>615</v>
      </c>
      <c r="C569" s="163">
        <f>AA569</f>
        <v>2439931.62</v>
      </c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>
        <v>3081</v>
      </c>
      <c r="AA569" s="163">
        <v>2439931.62</v>
      </c>
      <c r="AB569" s="163"/>
      <c r="AC569" s="163"/>
      <c r="AD569" s="163"/>
      <c r="AE569" s="163"/>
      <c r="AF569" s="163"/>
      <c r="AG569" s="163"/>
    </row>
    <row r="570" spans="1:33" ht="21" customHeight="1" x14ac:dyDescent="0.25">
      <c r="A570" s="105" t="s">
        <v>1263</v>
      </c>
      <c r="B570" s="29" t="s">
        <v>616</v>
      </c>
      <c r="C570" s="163">
        <f>W570</f>
        <v>1482763.05</v>
      </c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>
        <v>655.4</v>
      </c>
      <c r="W570" s="163">
        <v>1482763.05</v>
      </c>
      <c r="X570" s="163"/>
      <c r="Y570" s="163"/>
      <c r="Z570" s="163"/>
      <c r="AA570" s="163"/>
      <c r="AB570" s="163"/>
      <c r="AC570" s="163"/>
      <c r="AD570" s="163"/>
      <c r="AE570" s="163"/>
      <c r="AF570" s="163"/>
      <c r="AG570" s="163"/>
    </row>
    <row r="571" spans="1:33" ht="21" customHeight="1" x14ac:dyDescent="0.25">
      <c r="A571" s="105" t="s">
        <v>1262</v>
      </c>
      <c r="B571" s="29" t="s">
        <v>617</v>
      </c>
      <c r="C571" s="163">
        <f>'перечень МКД'!L580</f>
        <v>148800</v>
      </c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>
        <v>62</v>
      </c>
      <c r="W571" s="163">
        <v>148800</v>
      </c>
      <c r="X571" s="163"/>
      <c r="Y571" s="163"/>
      <c r="Z571" s="163"/>
      <c r="AA571" s="163"/>
      <c r="AB571" s="163"/>
      <c r="AC571" s="163"/>
      <c r="AD571" s="163"/>
      <c r="AE571" s="163"/>
      <c r="AF571" s="163"/>
      <c r="AG571" s="163"/>
    </row>
    <row r="572" spans="1:33" ht="21" customHeight="1" x14ac:dyDescent="0.25">
      <c r="A572" s="105" t="s">
        <v>1261</v>
      </c>
      <c r="B572" s="29" t="s">
        <v>618</v>
      </c>
      <c r="C572" s="163">
        <f>K572+AF572</f>
        <v>149743</v>
      </c>
      <c r="D572" s="163"/>
      <c r="E572" s="163"/>
      <c r="F572" s="163"/>
      <c r="G572" s="163"/>
      <c r="H572" s="163"/>
      <c r="I572" s="163"/>
      <c r="J572" s="163"/>
      <c r="K572" s="163">
        <v>132617</v>
      </c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3"/>
      <c r="AB572" s="163"/>
      <c r="AC572" s="163"/>
      <c r="AD572" s="163"/>
      <c r="AE572" s="163"/>
      <c r="AF572" s="163">
        <v>17126</v>
      </c>
      <c r="AG572" s="163"/>
    </row>
    <row r="573" spans="1:33" ht="21" customHeight="1" x14ac:dyDescent="0.25">
      <c r="A573" s="105" t="s">
        <v>1260</v>
      </c>
      <c r="B573" s="29" t="s">
        <v>619</v>
      </c>
      <c r="C573" s="163">
        <f>W573</f>
        <v>395231.47</v>
      </c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>
        <v>168</v>
      </c>
      <c r="W573" s="163">
        <v>395231.47</v>
      </c>
      <c r="X573" s="163"/>
      <c r="Y573" s="163"/>
      <c r="Z573" s="163"/>
      <c r="AA573" s="163"/>
      <c r="AB573" s="163"/>
      <c r="AC573" s="163"/>
      <c r="AD573" s="163"/>
      <c r="AE573" s="163"/>
      <c r="AF573" s="163"/>
      <c r="AG573" s="163"/>
    </row>
    <row r="574" spans="1:33" ht="21" customHeight="1" x14ac:dyDescent="0.25">
      <c r="A574" s="105" t="s">
        <v>1259</v>
      </c>
      <c r="B574" s="29" t="s">
        <v>620</v>
      </c>
      <c r="C574" s="163">
        <f>W574</f>
        <v>785366.7</v>
      </c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>
        <v>332.6</v>
      </c>
      <c r="W574" s="163">
        <v>785366.7</v>
      </c>
      <c r="X574" s="163"/>
      <c r="Y574" s="163"/>
      <c r="Z574" s="163"/>
      <c r="AA574" s="163"/>
      <c r="AB574" s="163"/>
      <c r="AC574" s="163"/>
      <c r="AD574" s="163"/>
      <c r="AE574" s="163"/>
      <c r="AF574" s="163"/>
      <c r="AG574" s="163"/>
    </row>
    <row r="575" spans="1:33" ht="21" customHeight="1" x14ac:dyDescent="0.25">
      <c r="A575" s="105" t="s">
        <v>1258</v>
      </c>
      <c r="B575" s="29" t="s">
        <v>621</v>
      </c>
      <c r="C575" s="163">
        <f>W575</f>
        <v>1773527.49</v>
      </c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>
        <v>1184</v>
      </c>
      <c r="W575" s="163">
        <v>1773527.49</v>
      </c>
      <c r="X575" s="163"/>
      <c r="Y575" s="163"/>
      <c r="Z575" s="163"/>
      <c r="AA575" s="163"/>
      <c r="AB575" s="163"/>
      <c r="AC575" s="163"/>
      <c r="AD575" s="163"/>
      <c r="AE575" s="163"/>
      <c r="AF575" s="163"/>
      <c r="AG575" s="163"/>
    </row>
    <row r="576" spans="1:33" ht="21" customHeight="1" x14ac:dyDescent="0.25">
      <c r="A576" s="105" t="s">
        <v>1257</v>
      </c>
      <c r="B576" s="29" t="s">
        <v>622</v>
      </c>
      <c r="C576" s="163">
        <f>W576</f>
        <v>993565.9</v>
      </c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>
        <v>922</v>
      </c>
      <c r="W576" s="163">
        <v>993565.9</v>
      </c>
      <c r="X576" s="163"/>
      <c r="Y576" s="163"/>
      <c r="Z576" s="163"/>
      <c r="AA576" s="163"/>
      <c r="AB576" s="163"/>
      <c r="AC576" s="163"/>
      <c r="AD576" s="163"/>
      <c r="AE576" s="163"/>
      <c r="AF576" s="163"/>
      <c r="AG576" s="163"/>
    </row>
    <row r="577" spans="1:33" ht="21" customHeight="1" x14ac:dyDescent="0.25">
      <c r="A577" s="105" t="s">
        <v>1256</v>
      </c>
      <c r="B577" s="29" t="s">
        <v>623</v>
      </c>
      <c r="C577" s="163">
        <f>W577</f>
        <v>734243.14</v>
      </c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>
        <v>490</v>
      </c>
      <c r="W577" s="163">
        <v>734243.14</v>
      </c>
      <c r="X577" s="163"/>
      <c r="Y577" s="163"/>
      <c r="Z577" s="163"/>
      <c r="AA577" s="163"/>
      <c r="AB577" s="163"/>
      <c r="AC577" s="163"/>
      <c r="AD577" s="163"/>
      <c r="AE577" s="163"/>
      <c r="AF577" s="163"/>
      <c r="AG577" s="163"/>
    </row>
    <row r="578" spans="1:33" ht="21" customHeight="1" x14ac:dyDescent="0.25">
      <c r="A578" s="105" t="s">
        <v>1255</v>
      </c>
      <c r="B578" s="29" t="s">
        <v>624</v>
      </c>
      <c r="C578" s="163">
        <f>K578+AF578</f>
        <v>1374249.85</v>
      </c>
      <c r="D578" s="163"/>
      <c r="E578" s="163"/>
      <c r="F578" s="163"/>
      <c r="G578" s="163"/>
      <c r="H578" s="163"/>
      <c r="I578" s="163"/>
      <c r="J578" s="163"/>
      <c r="K578" s="163">
        <v>1357123.85</v>
      </c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  <c r="AA578" s="163"/>
      <c r="AB578" s="163"/>
      <c r="AC578" s="163"/>
      <c r="AD578" s="163"/>
      <c r="AE578" s="163"/>
      <c r="AF578" s="163">
        <v>17126</v>
      </c>
      <c r="AG578" s="163"/>
    </row>
    <row r="579" spans="1:33" ht="21" customHeight="1" x14ac:dyDescent="0.25">
      <c r="A579" s="105" t="s">
        <v>1254</v>
      </c>
      <c r="B579" s="29" t="s">
        <v>625</v>
      </c>
      <c r="C579" s="163">
        <v>212626.56</v>
      </c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>
        <v>146</v>
      </c>
      <c r="W579" s="163">
        <v>212626.56</v>
      </c>
      <c r="X579" s="163"/>
      <c r="Y579" s="163"/>
      <c r="Z579" s="163"/>
      <c r="AA579" s="163"/>
      <c r="AB579" s="163"/>
      <c r="AC579" s="163"/>
      <c r="AD579" s="163"/>
      <c r="AE579" s="163"/>
      <c r="AF579" s="163"/>
      <c r="AG579" s="163"/>
    </row>
    <row r="580" spans="1:33" ht="21" customHeight="1" x14ac:dyDescent="0.25">
      <c r="A580" s="105" t="s">
        <v>1253</v>
      </c>
      <c r="B580" s="29" t="s">
        <v>626</v>
      </c>
      <c r="C580" s="163">
        <f>W580</f>
        <v>1220769</v>
      </c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>
        <v>829</v>
      </c>
      <c r="W580" s="163">
        <v>1220769</v>
      </c>
      <c r="X580" s="163"/>
      <c r="Y580" s="163"/>
      <c r="Z580" s="163"/>
      <c r="AA580" s="163"/>
      <c r="AB580" s="163"/>
      <c r="AC580" s="163"/>
      <c r="AD580" s="163"/>
      <c r="AE580" s="163"/>
      <c r="AF580" s="163"/>
      <c r="AG580" s="163"/>
    </row>
    <row r="581" spans="1:33" ht="21" customHeight="1" x14ac:dyDescent="0.25">
      <c r="A581" s="105" t="s">
        <v>1252</v>
      </c>
      <c r="B581" s="29" t="s">
        <v>627</v>
      </c>
      <c r="C581" s="163">
        <f>K581+AF581</f>
        <v>1012899.9</v>
      </c>
      <c r="D581" s="163"/>
      <c r="E581" s="163"/>
      <c r="F581" s="163"/>
      <c r="G581" s="163"/>
      <c r="H581" s="163"/>
      <c r="I581" s="163"/>
      <c r="J581" s="163"/>
      <c r="K581" s="163">
        <v>995773.9</v>
      </c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  <c r="AA581" s="163"/>
      <c r="AB581" s="163"/>
      <c r="AC581" s="163"/>
      <c r="AD581" s="163"/>
      <c r="AE581" s="163"/>
      <c r="AF581" s="163">
        <v>17126</v>
      </c>
      <c r="AG581" s="163"/>
    </row>
    <row r="582" spans="1:33" ht="21" customHeight="1" x14ac:dyDescent="0.25">
      <c r="A582" s="105" t="s">
        <v>1251</v>
      </c>
      <c r="B582" s="29" t="s">
        <v>628</v>
      </c>
      <c r="C582" s="163">
        <f>K582+AF582</f>
        <v>387691.16000000003</v>
      </c>
      <c r="D582" s="163"/>
      <c r="E582" s="163"/>
      <c r="F582" s="163"/>
      <c r="G582" s="163"/>
      <c r="H582" s="163"/>
      <c r="I582" s="163"/>
      <c r="J582" s="163"/>
      <c r="K582" s="163">
        <v>364470.46</v>
      </c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  <c r="AC582" s="163"/>
      <c r="AD582" s="163"/>
      <c r="AE582" s="163"/>
      <c r="AF582" s="163">
        <v>23220.7</v>
      </c>
      <c r="AG582" s="163"/>
    </row>
    <row r="583" spans="1:33" ht="21" customHeight="1" x14ac:dyDescent="0.25">
      <c r="A583" s="105" t="s">
        <v>1250</v>
      </c>
      <c r="B583" s="29" t="s">
        <v>629</v>
      </c>
      <c r="C583" s="163">
        <f>K583+AF583</f>
        <v>664941.59</v>
      </c>
      <c r="D583" s="163"/>
      <c r="E583" s="163"/>
      <c r="F583" s="163"/>
      <c r="G583" s="163"/>
      <c r="H583" s="163"/>
      <c r="I583" s="163"/>
      <c r="J583" s="163"/>
      <c r="K583" s="163">
        <v>647815.59</v>
      </c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  <c r="AC583" s="163"/>
      <c r="AD583" s="163"/>
      <c r="AE583" s="163"/>
      <c r="AF583" s="163">
        <v>17126</v>
      </c>
      <c r="AG583" s="163"/>
    </row>
    <row r="584" spans="1:33" ht="21" customHeight="1" x14ac:dyDescent="0.25">
      <c r="A584" s="105" t="s">
        <v>1249</v>
      </c>
      <c r="B584" s="29" t="s">
        <v>630</v>
      </c>
      <c r="C584" s="163">
        <f>W584</f>
        <v>1275544.28</v>
      </c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>
        <v>949.5</v>
      </c>
      <c r="W584" s="163">
        <v>1275544.28</v>
      </c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</row>
    <row r="585" spans="1:33" ht="21" customHeight="1" x14ac:dyDescent="0.25">
      <c r="A585" s="105" t="s">
        <v>1248</v>
      </c>
      <c r="B585" s="29" t="s">
        <v>631</v>
      </c>
      <c r="C585" s="163">
        <f>W585</f>
        <v>1190491.3799999999</v>
      </c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>
        <v>572.70000000000005</v>
      </c>
      <c r="W585" s="163">
        <v>1190491.3799999999</v>
      </c>
      <c r="X585" s="163"/>
      <c r="Y585" s="163"/>
      <c r="Z585" s="163"/>
      <c r="AA585" s="163"/>
      <c r="AB585" s="163"/>
      <c r="AC585" s="163"/>
      <c r="AD585" s="163"/>
      <c r="AE585" s="163"/>
      <c r="AF585" s="163"/>
      <c r="AG585" s="163"/>
    </row>
    <row r="586" spans="1:33" ht="21" customHeight="1" x14ac:dyDescent="0.25">
      <c r="A586" s="105" t="s">
        <v>1247</v>
      </c>
      <c r="B586" s="29" t="s">
        <v>632</v>
      </c>
      <c r="C586" s="163">
        <f>W586</f>
        <v>839313.22</v>
      </c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>
        <v>354.9</v>
      </c>
      <c r="W586" s="163">
        <v>839313.22</v>
      </c>
      <c r="X586" s="163"/>
      <c r="Y586" s="163"/>
      <c r="Z586" s="163"/>
      <c r="AA586" s="163"/>
      <c r="AB586" s="163"/>
      <c r="AC586" s="163"/>
      <c r="AD586" s="163"/>
      <c r="AE586" s="163"/>
      <c r="AF586" s="163"/>
      <c r="AG586" s="163"/>
    </row>
    <row r="587" spans="1:33" ht="21" customHeight="1" x14ac:dyDescent="0.25">
      <c r="A587" s="105" t="s">
        <v>1246</v>
      </c>
      <c r="B587" s="29" t="s">
        <v>633</v>
      </c>
      <c r="C587" s="163">
        <f>W587</f>
        <v>931992.92</v>
      </c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>
        <v>479</v>
      </c>
      <c r="W587" s="163">
        <v>931992.92</v>
      </c>
      <c r="X587" s="163"/>
      <c r="Y587" s="163"/>
      <c r="Z587" s="163"/>
      <c r="AA587" s="163"/>
      <c r="AB587" s="163"/>
      <c r="AC587" s="163"/>
      <c r="AD587" s="163"/>
      <c r="AE587" s="163"/>
      <c r="AF587" s="163"/>
      <c r="AG587" s="163"/>
    </row>
    <row r="588" spans="1:33" ht="21" customHeight="1" x14ac:dyDescent="0.25">
      <c r="A588" s="105" t="s">
        <v>1245</v>
      </c>
      <c r="B588" s="29" t="s">
        <v>634</v>
      </c>
      <c r="C588" s="163">
        <f>AA588</f>
        <v>1149274.29</v>
      </c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>
        <v>2183</v>
      </c>
      <c r="AA588" s="163">
        <v>1149274.29</v>
      </c>
      <c r="AB588" s="163"/>
      <c r="AC588" s="163"/>
      <c r="AD588" s="163"/>
      <c r="AE588" s="163"/>
      <c r="AF588" s="163"/>
      <c r="AG588" s="163"/>
    </row>
    <row r="589" spans="1:33" ht="21" customHeight="1" x14ac:dyDescent="0.25">
      <c r="A589" s="105" t="s">
        <v>1244</v>
      </c>
      <c r="B589" s="29" t="s">
        <v>635</v>
      </c>
      <c r="C589" s="163">
        <f>K589+AF589</f>
        <v>220627.22</v>
      </c>
      <c r="D589" s="163"/>
      <c r="E589" s="163"/>
      <c r="F589" s="163"/>
      <c r="G589" s="163"/>
      <c r="H589" s="163"/>
      <c r="I589" s="163"/>
      <c r="J589" s="163"/>
      <c r="K589" s="163">
        <v>203501.22</v>
      </c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3"/>
      <c r="AB589" s="163"/>
      <c r="AC589" s="163"/>
      <c r="AD589" s="163"/>
      <c r="AE589" s="163"/>
      <c r="AF589" s="163">
        <v>17126</v>
      </c>
      <c r="AG589" s="163"/>
    </row>
    <row r="590" spans="1:33" ht="21" customHeight="1" x14ac:dyDescent="0.25">
      <c r="A590" s="105" t="s">
        <v>1243</v>
      </c>
      <c r="B590" s="29" t="s">
        <v>636</v>
      </c>
      <c r="C590" s="163">
        <f>AA590</f>
        <v>1281351.8999999999</v>
      </c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>
        <v>1441</v>
      </c>
      <c r="AA590" s="163">
        <v>1281351.8999999999</v>
      </c>
      <c r="AB590" s="163"/>
      <c r="AC590" s="163"/>
      <c r="AD590" s="163"/>
      <c r="AE590" s="163"/>
      <c r="AF590" s="163"/>
      <c r="AG590" s="163"/>
    </row>
    <row r="591" spans="1:33" ht="21" customHeight="1" x14ac:dyDescent="0.25">
      <c r="A591" s="105" t="s">
        <v>1242</v>
      </c>
      <c r="B591" s="29" t="s">
        <v>637</v>
      </c>
      <c r="C591" s="163">
        <v>1384062.6</v>
      </c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>
        <v>924</v>
      </c>
      <c r="W591" s="163">
        <v>1384062.6</v>
      </c>
      <c r="X591" s="163"/>
      <c r="Y591" s="163"/>
      <c r="Z591" s="163"/>
      <c r="AA591" s="163"/>
      <c r="AB591" s="163"/>
      <c r="AC591" s="163"/>
      <c r="AD591" s="163"/>
      <c r="AE591" s="163"/>
      <c r="AF591" s="163"/>
      <c r="AG591" s="163"/>
    </row>
    <row r="592" spans="1:33" ht="21" customHeight="1" x14ac:dyDescent="0.25">
      <c r="A592" s="105" t="s">
        <v>1241</v>
      </c>
      <c r="B592" s="29" t="s">
        <v>638</v>
      </c>
      <c r="C592" s="163">
        <f t="shared" ref="C592:C599" si="6">W592</f>
        <v>796361.72</v>
      </c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>
        <v>749.3</v>
      </c>
      <c r="W592" s="163">
        <v>796361.72</v>
      </c>
      <c r="X592" s="163"/>
      <c r="Y592" s="163"/>
      <c r="Z592" s="163"/>
      <c r="AA592" s="163"/>
      <c r="AB592" s="163"/>
      <c r="AC592" s="163"/>
      <c r="AD592" s="163"/>
      <c r="AE592" s="163"/>
      <c r="AF592" s="163"/>
      <c r="AG592" s="163"/>
    </row>
    <row r="593" spans="1:33" ht="21" customHeight="1" x14ac:dyDescent="0.25">
      <c r="A593" s="105" t="s">
        <v>1240</v>
      </c>
      <c r="B593" s="29" t="s">
        <v>639</v>
      </c>
      <c r="C593" s="163">
        <f t="shared" si="6"/>
        <v>1516253.98</v>
      </c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>
        <v>950.7</v>
      </c>
      <c r="W593" s="163">
        <v>1516253.98</v>
      </c>
      <c r="X593" s="163"/>
      <c r="Y593" s="163"/>
      <c r="Z593" s="163"/>
      <c r="AA593" s="163"/>
      <c r="AB593" s="163"/>
      <c r="AC593" s="163"/>
      <c r="AD593" s="163"/>
      <c r="AE593" s="163"/>
      <c r="AF593" s="163"/>
      <c r="AG593" s="163"/>
    </row>
    <row r="594" spans="1:33" ht="21" customHeight="1" x14ac:dyDescent="0.25">
      <c r="A594" s="105" t="s">
        <v>1239</v>
      </c>
      <c r="B594" s="29" t="s">
        <v>640</v>
      </c>
      <c r="C594" s="163">
        <f t="shared" si="6"/>
        <v>3114816.23</v>
      </c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>
        <v>1378</v>
      </c>
      <c r="W594" s="163">
        <v>3114816.23</v>
      </c>
      <c r="X594" s="163"/>
      <c r="Y594" s="163"/>
      <c r="Z594" s="163"/>
      <c r="AA594" s="163"/>
      <c r="AB594" s="163"/>
      <c r="AC594" s="163"/>
      <c r="AD594" s="163"/>
      <c r="AE594" s="163"/>
      <c r="AF594" s="163"/>
      <c r="AG594" s="163"/>
    </row>
    <row r="595" spans="1:33" ht="21" customHeight="1" x14ac:dyDescent="0.25">
      <c r="A595" s="105" t="s">
        <v>1238</v>
      </c>
      <c r="B595" s="29" t="s">
        <v>641</v>
      </c>
      <c r="C595" s="163">
        <f t="shared" si="6"/>
        <v>578218.88</v>
      </c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>
        <v>494</v>
      </c>
      <c r="W595" s="163">
        <v>578218.88</v>
      </c>
      <c r="X595" s="163"/>
      <c r="Y595" s="163"/>
      <c r="Z595" s="163"/>
      <c r="AA595" s="163"/>
      <c r="AB595" s="163"/>
      <c r="AC595" s="163"/>
      <c r="AD595" s="163"/>
      <c r="AE595" s="163"/>
      <c r="AF595" s="163"/>
      <c r="AG595" s="163"/>
    </row>
    <row r="596" spans="1:33" ht="21" customHeight="1" x14ac:dyDescent="0.25">
      <c r="A596" s="105" t="s">
        <v>1237</v>
      </c>
      <c r="B596" s="29" t="s">
        <v>642</v>
      </c>
      <c r="C596" s="163">
        <f t="shared" si="6"/>
        <v>674708.66</v>
      </c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>
        <v>441</v>
      </c>
      <c r="W596" s="163">
        <v>674708.66</v>
      </c>
      <c r="X596" s="163"/>
      <c r="Y596" s="163"/>
      <c r="Z596" s="163"/>
      <c r="AA596" s="163"/>
      <c r="AB596" s="163"/>
      <c r="AC596" s="163"/>
      <c r="AD596" s="163"/>
      <c r="AE596" s="163"/>
      <c r="AF596" s="163"/>
      <c r="AG596" s="163"/>
    </row>
    <row r="597" spans="1:33" ht="21" customHeight="1" x14ac:dyDescent="0.25">
      <c r="A597" s="105" t="s">
        <v>1236</v>
      </c>
      <c r="B597" s="29" t="s">
        <v>643</v>
      </c>
      <c r="C597" s="163">
        <f t="shared" si="6"/>
        <v>3148818.83</v>
      </c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>
        <v>1378</v>
      </c>
      <c r="W597" s="163">
        <v>3148818.83</v>
      </c>
      <c r="X597" s="163"/>
      <c r="Y597" s="163"/>
      <c r="Z597" s="163"/>
      <c r="AA597" s="163"/>
      <c r="AB597" s="163"/>
      <c r="AC597" s="163"/>
      <c r="AD597" s="163"/>
      <c r="AE597" s="163"/>
      <c r="AF597" s="163"/>
      <c r="AG597" s="163"/>
    </row>
    <row r="598" spans="1:33" ht="21" customHeight="1" x14ac:dyDescent="0.25">
      <c r="A598" s="105" t="s">
        <v>1235</v>
      </c>
      <c r="B598" s="29" t="s">
        <v>644</v>
      </c>
      <c r="C598" s="163">
        <f t="shared" si="6"/>
        <v>577711.48</v>
      </c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>
        <v>247.66</v>
      </c>
      <c r="W598" s="163">
        <v>577711.48</v>
      </c>
      <c r="X598" s="163"/>
      <c r="Y598" s="163"/>
      <c r="Z598" s="163"/>
      <c r="AA598" s="163"/>
      <c r="AB598" s="163"/>
      <c r="AC598" s="163"/>
      <c r="AD598" s="163"/>
      <c r="AE598" s="163"/>
      <c r="AF598" s="163"/>
      <c r="AG598" s="163"/>
    </row>
    <row r="599" spans="1:33" ht="21" customHeight="1" x14ac:dyDescent="0.25">
      <c r="A599" s="105" t="s">
        <v>1234</v>
      </c>
      <c r="B599" s="29" t="s">
        <v>645</v>
      </c>
      <c r="C599" s="163">
        <f t="shared" si="6"/>
        <v>558684.49</v>
      </c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>
        <v>248</v>
      </c>
      <c r="W599" s="163">
        <v>558684.49</v>
      </c>
      <c r="X599" s="163"/>
      <c r="Y599" s="163"/>
      <c r="Z599" s="163"/>
      <c r="AA599" s="163"/>
      <c r="AB599" s="163"/>
      <c r="AC599" s="163"/>
      <c r="AD599" s="163"/>
      <c r="AE599" s="163"/>
      <c r="AF599" s="163"/>
      <c r="AG599" s="163"/>
    </row>
    <row r="600" spans="1:33" ht="21" customHeight="1" x14ac:dyDescent="0.25">
      <c r="A600" s="105" t="s">
        <v>1233</v>
      </c>
      <c r="B600" s="29" t="s">
        <v>646</v>
      </c>
      <c r="C600" s="163">
        <f>AA600</f>
        <v>249201.51</v>
      </c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>
        <v>381</v>
      </c>
      <c r="AA600" s="163">
        <v>249201.51</v>
      </c>
      <c r="AB600" s="163"/>
      <c r="AC600" s="163"/>
      <c r="AD600" s="163"/>
      <c r="AE600" s="163"/>
      <c r="AF600" s="163"/>
      <c r="AG600" s="163"/>
    </row>
    <row r="601" spans="1:33" ht="21" customHeight="1" x14ac:dyDescent="0.25">
      <c r="A601" s="105" t="s">
        <v>1232</v>
      </c>
      <c r="B601" s="29" t="s">
        <v>647</v>
      </c>
      <c r="C601" s="163">
        <f>W601</f>
        <v>562558.18999999994</v>
      </c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>
        <v>248</v>
      </c>
      <c r="W601" s="163">
        <v>562558.18999999994</v>
      </c>
      <c r="X601" s="163"/>
      <c r="Y601" s="163"/>
      <c r="Z601" s="163"/>
      <c r="AA601" s="163"/>
      <c r="AB601" s="163"/>
      <c r="AC601" s="163"/>
      <c r="AD601" s="163"/>
      <c r="AE601" s="163"/>
      <c r="AF601" s="163"/>
      <c r="AG601" s="163"/>
    </row>
    <row r="602" spans="1:33" ht="21" customHeight="1" x14ac:dyDescent="0.25">
      <c r="A602" s="105" t="s">
        <v>1231</v>
      </c>
      <c r="B602" s="29" t="s">
        <v>648</v>
      </c>
      <c r="C602" s="163">
        <f>'перечень МКД'!L611</f>
        <v>1937542</v>
      </c>
      <c r="D602" s="163"/>
      <c r="E602" s="163"/>
      <c r="F602" s="163"/>
      <c r="G602" s="163"/>
      <c r="H602" s="163"/>
      <c r="I602" s="163"/>
      <c r="J602" s="163"/>
      <c r="K602" s="163">
        <v>1740936</v>
      </c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  <c r="AA602" s="163"/>
      <c r="AB602" s="163"/>
      <c r="AC602" s="163"/>
      <c r="AD602" s="163"/>
      <c r="AE602" s="163"/>
      <c r="AF602" s="163">
        <v>196606</v>
      </c>
      <c r="AG602" s="163"/>
    </row>
    <row r="603" spans="1:33" ht="21" customHeight="1" x14ac:dyDescent="0.25">
      <c r="A603" s="105" t="s">
        <v>1230</v>
      </c>
      <c r="B603" s="29" t="s">
        <v>649</v>
      </c>
      <c r="C603" s="163">
        <f t="shared" ref="C603:C609" si="7">W603</f>
        <v>398935.58</v>
      </c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>
        <v>242.1</v>
      </c>
      <c r="W603" s="163">
        <v>398935.58</v>
      </c>
      <c r="X603" s="163"/>
      <c r="Y603" s="163"/>
      <c r="Z603" s="163"/>
      <c r="AA603" s="163"/>
      <c r="AB603" s="163"/>
      <c r="AC603" s="163"/>
      <c r="AD603" s="163"/>
      <c r="AE603" s="163"/>
      <c r="AF603" s="163"/>
      <c r="AG603" s="163"/>
    </row>
    <row r="604" spans="1:33" ht="21" customHeight="1" x14ac:dyDescent="0.25">
      <c r="A604" s="105" t="s">
        <v>1229</v>
      </c>
      <c r="B604" s="29" t="s">
        <v>650</v>
      </c>
      <c r="C604" s="163">
        <f t="shared" si="7"/>
        <v>1727400.82</v>
      </c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>
        <v>1360.8</v>
      </c>
      <c r="W604" s="163">
        <v>1727400.82</v>
      </c>
      <c r="X604" s="163"/>
      <c r="Y604" s="163"/>
      <c r="Z604" s="163"/>
      <c r="AA604" s="163"/>
      <c r="AB604" s="163"/>
      <c r="AC604" s="163"/>
      <c r="AD604" s="163"/>
      <c r="AE604" s="163"/>
      <c r="AF604" s="163"/>
      <c r="AG604" s="163"/>
    </row>
    <row r="605" spans="1:33" ht="21" customHeight="1" x14ac:dyDescent="0.25">
      <c r="A605" s="105" t="s">
        <v>1228</v>
      </c>
      <c r="B605" s="29" t="s">
        <v>651</v>
      </c>
      <c r="C605" s="163">
        <f t="shared" si="7"/>
        <v>1126887.02</v>
      </c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>
        <v>952.5</v>
      </c>
      <c r="W605" s="163">
        <v>1126887.02</v>
      </c>
      <c r="X605" s="163"/>
      <c r="Y605" s="163"/>
      <c r="Z605" s="163"/>
      <c r="AA605" s="163"/>
      <c r="AB605" s="163"/>
      <c r="AC605" s="163"/>
      <c r="AD605" s="163"/>
      <c r="AE605" s="163"/>
      <c r="AF605" s="163"/>
      <c r="AG605" s="163"/>
    </row>
    <row r="606" spans="1:33" ht="21" customHeight="1" x14ac:dyDescent="0.25">
      <c r="A606" s="105" t="s">
        <v>1227</v>
      </c>
      <c r="B606" s="29" t="s">
        <v>652</v>
      </c>
      <c r="C606" s="163">
        <f t="shared" si="7"/>
        <v>1084206.42</v>
      </c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>
        <v>873.7</v>
      </c>
      <c r="W606" s="163">
        <v>1084206.42</v>
      </c>
      <c r="X606" s="163"/>
      <c r="Y606" s="163"/>
      <c r="Z606" s="163"/>
      <c r="AA606" s="163"/>
      <c r="AB606" s="163"/>
      <c r="AC606" s="163"/>
      <c r="AD606" s="163"/>
      <c r="AE606" s="163"/>
      <c r="AF606" s="163"/>
      <c r="AG606" s="163"/>
    </row>
    <row r="607" spans="1:33" ht="21" customHeight="1" x14ac:dyDescent="0.25">
      <c r="A607" s="105" t="s">
        <v>1226</v>
      </c>
      <c r="B607" s="29" t="s">
        <v>653</v>
      </c>
      <c r="C607" s="163">
        <f t="shared" si="7"/>
        <v>1754107.76</v>
      </c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>
        <v>1188.0999999999999</v>
      </c>
      <c r="W607" s="163">
        <v>1754107.76</v>
      </c>
      <c r="X607" s="163"/>
      <c r="Y607" s="163"/>
      <c r="Z607" s="163"/>
      <c r="AA607" s="163"/>
      <c r="AB607" s="163"/>
      <c r="AC607" s="163"/>
      <c r="AD607" s="163"/>
      <c r="AE607" s="163"/>
      <c r="AF607" s="163"/>
      <c r="AG607" s="163"/>
    </row>
    <row r="608" spans="1:33" ht="21" customHeight="1" x14ac:dyDescent="0.25">
      <c r="A608" s="105" t="s">
        <v>1225</v>
      </c>
      <c r="B608" s="29" t="s">
        <v>654</v>
      </c>
      <c r="C608" s="163">
        <f t="shared" si="7"/>
        <v>1240694.6599999999</v>
      </c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>
        <v>828</v>
      </c>
      <c r="W608" s="163">
        <v>1240694.6599999999</v>
      </c>
      <c r="X608" s="163"/>
      <c r="Y608" s="163"/>
      <c r="Z608" s="163"/>
      <c r="AA608" s="163"/>
      <c r="AB608" s="163"/>
      <c r="AC608" s="163"/>
      <c r="AD608" s="163"/>
      <c r="AE608" s="163"/>
      <c r="AF608" s="163"/>
      <c r="AG608" s="163"/>
    </row>
    <row r="609" spans="1:33" ht="21" customHeight="1" x14ac:dyDescent="0.25">
      <c r="A609" s="105" t="s">
        <v>1224</v>
      </c>
      <c r="B609" s="29" t="s">
        <v>655</v>
      </c>
      <c r="C609" s="163">
        <f t="shared" si="7"/>
        <v>1274830.31</v>
      </c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>
        <v>851</v>
      </c>
      <c r="W609" s="163">
        <v>1274830.31</v>
      </c>
      <c r="X609" s="163"/>
      <c r="Y609" s="163"/>
      <c r="Z609" s="163"/>
      <c r="AA609" s="163"/>
      <c r="AB609" s="163"/>
      <c r="AC609" s="163"/>
      <c r="AD609" s="163"/>
      <c r="AE609" s="163"/>
      <c r="AF609" s="163"/>
      <c r="AG609" s="163"/>
    </row>
    <row r="610" spans="1:33" ht="21" customHeight="1" x14ac:dyDescent="0.25">
      <c r="A610" s="105" t="s">
        <v>1223</v>
      </c>
      <c r="B610" s="29" t="s">
        <v>656</v>
      </c>
      <c r="C610" s="163">
        <f>K610+AF610</f>
        <v>953973.14</v>
      </c>
      <c r="D610" s="163"/>
      <c r="E610" s="163"/>
      <c r="F610" s="163"/>
      <c r="G610" s="163"/>
      <c r="H610" s="163"/>
      <c r="I610" s="163"/>
      <c r="J610" s="163"/>
      <c r="K610" s="163">
        <v>911135.14</v>
      </c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3"/>
      <c r="AB610" s="163"/>
      <c r="AC610" s="163"/>
      <c r="AD610" s="163"/>
      <c r="AE610" s="163"/>
      <c r="AF610" s="163">
        <v>42838</v>
      </c>
      <c r="AG610" s="163"/>
    </row>
    <row r="611" spans="1:33" ht="21" customHeight="1" x14ac:dyDescent="0.25">
      <c r="A611" s="105" t="s">
        <v>1222</v>
      </c>
      <c r="B611" s="29" t="s">
        <v>657</v>
      </c>
      <c r="C611" s="163">
        <f>'перечень МКД'!L620</f>
        <v>4400616</v>
      </c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>
        <v>6963</v>
      </c>
      <c r="AA611" s="163">
        <v>4400616</v>
      </c>
      <c r="AB611" s="163"/>
      <c r="AC611" s="163"/>
      <c r="AD611" s="163"/>
      <c r="AE611" s="163"/>
      <c r="AF611" s="163"/>
      <c r="AG611" s="163"/>
    </row>
    <row r="612" spans="1:33" ht="21" customHeight="1" x14ac:dyDescent="0.25">
      <c r="A612" s="105" t="s">
        <v>1221</v>
      </c>
      <c r="B612" s="29" t="s">
        <v>658</v>
      </c>
      <c r="C612" s="163">
        <f>'перечень МКД'!L621</f>
        <v>766225</v>
      </c>
      <c r="D612" s="163"/>
      <c r="E612" s="163"/>
      <c r="F612" s="163"/>
      <c r="G612" s="163"/>
      <c r="H612" s="163"/>
      <c r="I612" s="163"/>
      <c r="J612" s="163"/>
      <c r="K612" s="163">
        <v>569619</v>
      </c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3"/>
      <c r="AB612" s="163"/>
      <c r="AC612" s="163"/>
      <c r="AD612" s="163"/>
      <c r="AE612" s="163"/>
      <c r="AF612" s="163">
        <v>196606</v>
      </c>
      <c r="AG612" s="163"/>
    </row>
    <row r="613" spans="1:33" ht="21" customHeight="1" x14ac:dyDescent="0.25">
      <c r="A613" s="105" t="s">
        <v>1220</v>
      </c>
      <c r="B613" s="29" t="s">
        <v>659</v>
      </c>
      <c r="C613" s="163">
        <f>K613+AF613</f>
        <v>76100.19</v>
      </c>
      <c r="D613" s="163"/>
      <c r="E613" s="163"/>
      <c r="F613" s="163"/>
      <c r="G613" s="163"/>
      <c r="H613" s="163"/>
      <c r="I613" s="163"/>
      <c r="J613" s="163"/>
      <c r="K613" s="163">
        <v>76100.19</v>
      </c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  <c r="AA613" s="163"/>
      <c r="AB613" s="163"/>
      <c r="AC613" s="163"/>
      <c r="AD613" s="163"/>
      <c r="AE613" s="163"/>
      <c r="AF613" s="163"/>
      <c r="AG613" s="163"/>
    </row>
    <row r="614" spans="1:33" ht="21" customHeight="1" x14ac:dyDescent="0.25">
      <c r="A614" s="105" t="s">
        <v>1219</v>
      </c>
      <c r="B614" s="29" t="s">
        <v>660</v>
      </c>
      <c r="C614" s="163">
        <f>W614</f>
        <v>742926.42</v>
      </c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>
        <v>502</v>
      </c>
      <c r="W614" s="163">
        <v>742926.42</v>
      </c>
      <c r="X614" s="163"/>
      <c r="Y614" s="163"/>
      <c r="Z614" s="163"/>
      <c r="AA614" s="163"/>
      <c r="AB614" s="163"/>
      <c r="AC614" s="163"/>
      <c r="AD614" s="163"/>
      <c r="AE614" s="163"/>
      <c r="AF614" s="163"/>
      <c r="AG614" s="163"/>
    </row>
    <row r="615" spans="1:33" ht="21" customHeight="1" x14ac:dyDescent="0.25">
      <c r="A615" s="105" t="s">
        <v>1218</v>
      </c>
      <c r="B615" s="29" t="s">
        <v>661</v>
      </c>
      <c r="C615" s="163">
        <f>W615</f>
        <v>971389.25</v>
      </c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>
        <v>510.4</v>
      </c>
      <c r="W615" s="163">
        <v>971389.25</v>
      </c>
      <c r="X615" s="163"/>
      <c r="Y615" s="163"/>
      <c r="Z615" s="163"/>
      <c r="AA615" s="163"/>
      <c r="AB615" s="163"/>
      <c r="AC615" s="163"/>
      <c r="AD615" s="163"/>
      <c r="AE615" s="163"/>
      <c r="AF615" s="163"/>
      <c r="AG615" s="163"/>
    </row>
    <row r="616" spans="1:33" ht="21" customHeight="1" x14ac:dyDescent="0.25">
      <c r="A616" s="105" t="s">
        <v>1217</v>
      </c>
      <c r="B616" s="29" t="s">
        <v>662</v>
      </c>
      <c r="C616" s="163">
        <f>W616</f>
        <v>983220.31</v>
      </c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>
        <v>486</v>
      </c>
      <c r="W616" s="163">
        <v>983220.31</v>
      </c>
      <c r="X616" s="163"/>
      <c r="Y616" s="163"/>
      <c r="Z616" s="163"/>
      <c r="AA616" s="163"/>
      <c r="AB616" s="163"/>
      <c r="AC616" s="163"/>
      <c r="AD616" s="163"/>
      <c r="AE616" s="163"/>
      <c r="AF616" s="163"/>
      <c r="AG616" s="163"/>
    </row>
    <row r="617" spans="1:33" ht="21" customHeight="1" x14ac:dyDescent="0.25">
      <c r="A617" s="105" t="s">
        <v>1216</v>
      </c>
      <c r="B617" s="29" t="s">
        <v>663</v>
      </c>
      <c r="C617" s="163">
        <f>W617</f>
        <v>988924.72</v>
      </c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>
        <v>512</v>
      </c>
      <c r="W617" s="163">
        <v>988924.72</v>
      </c>
      <c r="X617" s="163"/>
      <c r="Y617" s="163"/>
      <c r="Z617" s="163"/>
      <c r="AA617" s="163"/>
      <c r="AB617" s="163"/>
      <c r="AC617" s="163"/>
      <c r="AD617" s="163"/>
      <c r="AE617" s="163"/>
      <c r="AF617" s="163"/>
      <c r="AG617" s="163"/>
    </row>
    <row r="618" spans="1:33" ht="21" customHeight="1" x14ac:dyDescent="0.25">
      <c r="A618" s="105" t="s">
        <v>1215</v>
      </c>
      <c r="B618" s="29" t="s">
        <v>664</v>
      </c>
      <c r="C618" s="163">
        <f>W618</f>
        <v>1166209.3400000001</v>
      </c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>
        <v>486</v>
      </c>
      <c r="W618" s="163">
        <v>1166209.3400000001</v>
      </c>
      <c r="X618" s="163"/>
      <c r="Y618" s="163"/>
      <c r="Z618" s="163"/>
      <c r="AA618" s="163"/>
      <c r="AB618" s="163"/>
      <c r="AC618" s="163"/>
      <c r="AD618" s="163"/>
      <c r="AE618" s="163"/>
      <c r="AF618" s="163"/>
      <c r="AG618" s="163"/>
    </row>
    <row r="619" spans="1:33" ht="21" customHeight="1" x14ac:dyDescent="0.25">
      <c r="A619" s="105" t="s">
        <v>1214</v>
      </c>
      <c r="B619" s="29" t="s">
        <v>665</v>
      </c>
      <c r="C619" s="163">
        <f>AA619</f>
        <v>1418454.15</v>
      </c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>
        <v>1984</v>
      </c>
      <c r="AA619" s="163">
        <v>1418454.15</v>
      </c>
      <c r="AB619" s="163"/>
      <c r="AC619" s="163"/>
      <c r="AD619" s="163"/>
      <c r="AE619" s="163"/>
      <c r="AF619" s="163"/>
      <c r="AG619" s="163"/>
    </row>
    <row r="620" spans="1:33" ht="21" customHeight="1" x14ac:dyDescent="0.25">
      <c r="A620" s="105" t="s">
        <v>1213</v>
      </c>
      <c r="B620" s="29" t="s">
        <v>666</v>
      </c>
      <c r="C620" s="163">
        <f>W620</f>
        <v>665395.27</v>
      </c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>
        <v>538.29999999999995</v>
      </c>
      <c r="W620" s="163">
        <v>665395.27</v>
      </c>
      <c r="X620" s="163"/>
      <c r="Y620" s="163"/>
      <c r="Z620" s="163"/>
      <c r="AA620" s="163"/>
      <c r="AB620" s="163"/>
      <c r="AC620" s="163"/>
      <c r="AD620" s="163"/>
      <c r="AE620" s="163"/>
      <c r="AF620" s="163"/>
      <c r="AG620" s="163"/>
    </row>
    <row r="621" spans="1:33" ht="21" customHeight="1" x14ac:dyDescent="0.25">
      <c r="A621" s="105" t="s">
        <v>1212</v>
      </c>
      <c r="B621" s="29" t="s">
        <v>667</v>
      </c>
      <c r="C621" s="163">
        <f>W621</f>
        <v>1243866.32</v>
      </c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>
        <v>765</v>
      </c>
      <c r="W621" s="163">
        <v>1243866.32</v>
      </c>
      <c r="X621" s="163"/>
      <c r="Y621" s="163"/>
      <c r="Z621" s="163"/>
      <c r="AA621" s="163"/>
      <c r="AB621" s="163"/>
      <c r="AC621" s="163"/>
      <c r="AD621" s="163"/>
      <c r="AE621" s="163"/>
      <c r="AF621" s="163"/>
      <c r="AG621" s="163"/>
    </row>
    <row r="622" spans="1:33" ht="21" customHeight="1" x14ac:dyDescent="0.25">
      <c r="A622" s="105" t="s">
        <v>1211</v>
      </c>
      <c r="B622" s="29" t="s">
        <v>668</v>
      </c>
      <c r="C622" s="163">
        <f>K622+AF622</f>
        <v>252248.29</v>
      </c>
      <c r="D622" s="163"/>
      <c r="E622" s="163"/>
      <c r="F622" s="163"/>
      <c r="G622" s="163"/>
      <c r="H622" s="163"/>
      <c r="I622" s="163"/>
      <c r="J622" s="163"/>
      <c r="K622" s="163">
        <v>235122.29</v>
      </c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3">
        <v>17126</v>
      </c>
      <c r="AG622" s="163"/>
    </row>
    <row r="623" spans="1:33" ht="21" customHeight="1" x14ac:dyDescent="0.25">
      <c r="A623" s="105" t="s">
        <v>1210</v>
      </c>
      <c r="B623" s="29" t="s">
        <v>669</v>
      </c>
      <c r="C623" s="163">
        <f>K623+AF623</f>
        <v>150079.14000000001</v>
      </c>
      <c r="D623" s="163"/>
      <c r="E623" s="163"/>
      <c r="F623" s="163"/>
      <c r="G623" s="163"/>
      <c r="H623" s="163"/>
      <c r="I623" s="163"/>
      <c r="J623" s="163"/>
      <c r="K623" s="163">
        <v>132953.14000000001</v>
      </c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3">
        <v>17126</v>
      </c>
      <c r="AG623" s="163"/>
    </row>
    <row r="624" spans="1:33" ht="21" customHeight="1" x14ac:dyDescent="0.25">
      <c r="A624" s="105" t="s">
        <v>1209</v>
      </c>
      <c r="B624" s="29" t="s">
        <v>670</v>
      </c>
      <c r="C624" s="163">
        <f>K624+AF624</f>
        <v>150079.14000000001</v>
      </c>
      <c r="D624" s="163"/>
      <c r="E624" s="163"/>
      <c r="F624" s="163"/>
      <c r="G624" s="163"/>
      <c r="H624" s="163"/>
      <c r="I624" s="163"/>
      <c r="J624" s="163"/>
      <c r="K624" s="163">
        <v>132953.14000000001</v>
      </c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3">
        <v>17126</v>
      </c>
      <c r="AG624" s="163"/>
    </row>
    <row r="625" spans="1:33" ht="21" customHeight="1" x14ac:dyDescent="0.25">
      <c r="A625" s="105" t="s">
        <v>1208</v>
      </c>
      <c r="B625" s="29" t="s">
        <v>671</v>
      </c>
      <c r="C625" s="163">
        <f>W625</f>
        <v>583112.31999999995</v>
      </c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>
        <v>255.7</v>
      </c>
      <c r="W625" s="163">
        <v>583112.31999999995</v>
      </c>
      <c r="X625" s="163"/>
      <c r="Y625" s="163"/>
      <c r="Z625" s="163"/>
      <c r="AA625" s="163"/>
      <c r="AB625" s="163"/>
      <c r="AC625" s="163"/>
      <c r="AD625" s="163"/>
      <c r="AE625" s="163"/>
      <c r="AF625" s="163"/>
      <c r="AG625" s="163"/>
    </row>
    <row r="626" spans="1:33" ht="21" customHeight="1" x14ac:dyDescent="0.25">
      <c r="A626" s="105" t="s">
        <v>1207</v>
      </c>
      <c r="B626" s="29" t="s">
        <v>672</v>
      </c>
      <c r="C626" s="163">
        <f>K626+AF626</f>
        <v>205389.82</v>
      </c>
      <c r="D626" s="163"/>
      <c r="E626" s="163"/>
      <c r="F626" s="163"/>
      <c r="G626" s="163"/>
      <c r="H626" s="163"/>
      <c r="I626" s="163"/>
      <c r="J626" s="163"/>
      <c r="K626" s="163">
        <v>188263.82</v>
      </c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3">
        <v>17126</v>
      </c>
      <c r="AG626" s="163"/>
    </row>
    <row r="627" spans="1:33" ht="21" customHeight="1" x14ac:dyDescent="0.25">
      <c r="A627" s="105" t="s">
        <v>1206</v>
      </c>
      <c r="B627" s="29" t="s">
        <v>673</v>
      </c>
      <c r="C627" s="163">
        <f>W627</f>
        <v>881180.56</v>
      </c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>
        <v>376.6</v>
      </c>
      <c r="W627" s="163">
        <v>881180.56</v>
      </c>
      <c r="X627" s="163"/>
      <c r="Y627" s="163"/>
      <c r="Z627" s="163"/>
      <c r="AA627" s="163"/>
      <c r="AB627" s="163"/>
      <c r="AC627" s="163"/>
      <c r="AD627" s="163"/>
      <c r="AE627" s="163"/>
      <c r="AF627" s="163"/>
      <c r="AG627" s="163"/>
    </row>
    <row r="628" spans="1:33" ht="21" customHeight="1" x14ac:dyDescent="0.25">
      <c r="A628" s="105" t="s">
        <v>1205</v>
      </c>
      <c r="B628" s="29" t="s">
        <v>674</v>
      </c>
      <c r="C628" s="163">
        <f>W628</f>
        <v>565904.4</v>
      </c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>
        <v>252</v>
      </c>
      <c r="W628" s="163">
        <v>565904.4</v>
      </c>
      <c r="X628" s="163"/>
      <c r="Y628" s="163"/>
      <c r="Z628" s="163"/>
      <c r="AA628" s="163"/>
      <c r="AB628" s="163"/>
      <c r="AC628" s="163"/>
      <c r="AD628" s="163"/>
      <c r="AE628" s="163"/>
      <c r="AF628" s="163"/>
      <c r="AG628" s="163"/>
    </row>
    <row r="629" spans="1:33" ht="21" customHeight="1" x14ac:dyDescent="0.25">
      <c r="A629" s="105" t="s">
        <v>1204</v>
      </c>
      <c r="B629" s="29" t="s">
        <v>675</v>
      </c>
      <c r="C629" s="163">
        <f>'перечень МКД'!L638</f>
        <v>357320</v>
      </c>
      <c r="D629" s="163"/>
      <c r="E629" s="163"/>
      <c r="F629" s="163"/>
      <c r="G629" s="163"/>
      <c r="H629" s="163"/>
      <c r="I629" s="163"/>
      <c r="J629" s="163"/>
      <c r="K629" s="163">
        <v>340194</v>
      </c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  <c r="AA629" s="163"/>
      <c r="AB629" s="163"/>
      <c r="AC629" s="163"/>
      <c r="AD629" s="163"/>
      <c r="AE629" s="163"/>
      <c r="AF629" s="163">
        <v>17126</v>
      </c>
      <c r="AG629" s="163"/>
    </row>
    <row r="630" spans="1:33" ht="21" customHeight="1" x14ac:dyDescent="0.25">
      <c r="A630" s="105" t="s">
        <v>1203</v>
      </c>
      <c r="B630" s="29" t="s">
        <v>676</v>
      </c>
      <c r="C630" s="163">
        <f>'перечень МКД'!L639</f>
        <v>421040</v>
      </c>
      <c r="D630" s="163"/>
      <c r="E630" s="163"/>
      <c r="F630" s="163"/>
      <c r="G630" s="163"/>
      <c r="H630" s="163"/>
      <c r="I630" s="163"/>
      <c r="J630" s="163"/>
      <c r="K630" s="163">
        <v>403914</v>
      </c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  <c r="AA630" s="163"/>
      <c r="AB630" s="163"/>
      <c r="AC630" s="163"/>
      <c r="AD630" s="163"/>
      <c r="AE630" s="163"/>
      <c r="AF630" s="163">
        <v>17126</v>
      </c>
      <c r="AG630" s="163"/>
    </row>
    <row r="631" spans="1:33" ht="21" customHeight="1" x14ac:dyDescent="0.25">
      <c r="A631" s="105" t="s">
        <v>1202</v>
      </c>
      <c r="B631" s="29" t="s">
        <v>677</v>
      </c>
      <c r="C631" s="163">
        <f>'перечень МКД'!L640</f>
        <v>2624206</v>
      </c>
      <c r="D631" s="163"/>
      <c r="E631" s="163"/>
      <c r="F631" s="163"/>
      <c r="G631" s="163"/>
      <c r="H631" s="163"/>
      <c r="I631" s="163"/>
      <c r="J631" s="163"/>
      <c r="K631" s="163">
        <v>2427600</v>
      </c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  <c r="AA631" s="163"/>
      <c r="AB631" s="163"/>
      <c r="AC631" s="163"/>
      <c r="AD631" s="163"/>
      <c r="AE631" s="163"/>
      <c r="AF631" s="163">
        <v>196606</v>
      </c>
      <c r="AG631" s="163"/>
    </row>
    <row r="632" spans="1:33" ht="21" customHeight="1" x14ac:dyDescent="0.25">
      <c r="A632" s="105" t="s">
        <v>1201</v>
      </c>
      <c r="B632" s="29" t="s">
        <v>678</v>
      </c>
      <c r="C632" s="163">
        <f>W632</f>
        <v>929830.56</v>
      </c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>
        <v>641</v>
      </c>
      <c r="W632" s="163">
        <v>929830.56</v>
      </c>
      <c r="X632" s="163"/>
      <c r="Y632" s="163"/>
      <c r="Z632" s="163"/>
      <c r="AA632" s="163"/>
      <c r="AB632" s="163"/>
      <c r="AC632" s="163"/>
      <c r="AD632" s="163"/>
      <c r="AE632" s="163"/>
      <c r="AF632" s="163"/>
      <c r="AG632" s="163"/>
    </row>
    <row r="633" spans="1:33" ht="21" customHeight="1" x14ac:dyDescent="0.25">
      <c r="A633" s="105" t="s">
        <v>1200</v>
      </c>
      <c r="B633" s="29" t="s">
        <v>679</v>
      </c>
      <c r="C633" s="163">
        <f>W633</f>
        <v>1051923.26</v>
      </c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>
        <v>974</v>
      </c>
      <c r="W633" s="163">
        <v>1051923.26</v>
      </c>
      <c r="X633" s="163"/>
      <c r="Y633" s="163"/>
      <c r="Z633" s="163"/>
      <c r="AA633" s="163"/>
      <c r="AB633" s="163"/>
      <c r="AC633" s="163"/>
      <c r="AD633" s="163"/>
      <c r="AE633" s="163"/>
      <c r="AF633" s="163"/>
      <c r="AG633" s="163"/>
    </row>
    <row r="634" spans="1:33" ht="21" customHeight="1" x14ac:dyDescent="0.25">
      <c r="A634" s="105" t="s">
        <v>1199</v>
      </c>
      <c r="B634" s="29" t="s">
        <v>680</v>
      </c>
      <c r="C634" s="163">
        <f>W634</f>
        <v>2602488.8199999998</v>
      </c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>
        <v>1320</v>
      </c>
      <c r="W634" s="163">
        <v>2602488.8199999998</v>
      </c>
      <c r="X634" s="163"/>
      <c r="Y634" s="163"/>
      <c r="Z634" s="163"/>
      <c r="AA634" s="163"/>
      <c r="AB634" s="163"/>
      <c r="AC634" s="163"/>
      <c r="AD634" s="163"/>
      <c r="AE634" s="163"/>
      <c r="AF634" s="163"/>
      <c r="AG634" s="163"/>
    </row>
    <row r="635" spans="1:33" ht="21" customHeight="1" x14ac:dyDescent="0.25">
      <c r="A635" s="105" t="s">
        <v>1198</v>
      </c>
      <c r="B635" s="29" t="s">
        <v>681</v>
      </c>
      <c r="C635" s="163">
        <f>K635+AF635</f>
        <v>208266.58</v>
      </c>
      <c r="D635" s="163"/>
      <c r="E635" s="163"/>
      <c r="F635" s="163"/>
      <c r="G635" s="163"/>
      <c r="H635" s="163"/>
      <c r="I635" s="163"/>
      <c r="J635" s="163"/>
      <c r="K635" s="163">
        <v>191140.58</v>
      </c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  <c r="AA635" s="163"/>
      <c r="AB635" s="163"/>
      <c r="AC635" s="163"/>
      <c r="AD635" s="163"/>
      <c r="AE635" s="163"/>
      <c r="AF635" s="163">
        <v>17126</v>
      </c>
      <c r="AG635" s="163"/>
    </row>
    <row r="636" spans="1:33" ht="21" customHeight="1" x14ac:dyDescent="0.25">
      <c r="A636" s="105" t="s">
        <v>1197</v>
      </c>
      <c r="B636" s="29" t="s">
        <v>682</v>
      </c>
      <c r="C636" s="163">
        <f>K636+AF636</f>
        <v>137227.08000000002</v>
      </c>
      <c r="D636" s="163"/>
      <c r="E636" s="163"/>
      <c r="F636" s="163"/>
      <c r="G636" s="163"/>
      <c r="H636" s="163"/>
      <c r="I636" s="163"/>
      <c r="J636" s="163"/>
      <c r="K636" s="163">
        <v>120101.08</v>
      </c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3"/>
      <c r="AB636" s="163"/>
      <c r="AC636" s="163"/>
      <c r="AD636" s="163"/>
      <c r="AE636" s="163"/>
      <c r="AF636" s="163">
        <v>17126</v>
      </c>
      <c r="AG636" s="163"/>
    </row>
    <row r="637" spans="1:33" ht="21" customHeight="1" x14ac:dyDescent="0.25">
      <c r="A637" s="105" t="s">
        <v>1196</v>
      </c>
      <c r="B637" s="29" t="s">
        <v>683</v>
      </c>
      <c r="C637" s="163">
        <f>W637</f>
        <v>682441.02</v>
      </c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>
        <v>373.8</v>
      </c>
      <c r="W637" s="163">
        <v>682441.02</v>
      </c>
      <c r="X637" s="163"/>
      <c r="Y637" s="163"/>
      <c r="Z637" s="163"/>
      <c r="AA637" s="163"/>
      <c r="AB637" s="163"/>
      <c r="AC637" s="163"/>
      <c r="AD637" s="163"/>
      <c r="AE637" s="163"/>
      <c r="AF637" s="163"/>
      <c r="AG637" s="163"/>
    </row>
    <row r="638" spans="1:33" ht="21" customHeight="1" x14ac:dyDescent="0.25">
      <c r="A638" s="105" t="s">
        <v>1195</v>
      </c>
      <c r="B638" s="29" t="s">
        <v>684</v>
      </c>
      <c r="C638" s="163">
        <f>W638</f>
        <v>940093.02</v>
      </c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>
        <v>709.6</v>
      </c>
      <c r="W638" s="163">
        <v>940093.02</v>
      </c>
      <c r="X638" s="163"/>
      <c r="Y638" s="163"/>
      <c r="Z638" s="163"/>
      <c r="AA638" s="163"/>
      <c r="AB638" s="163"/>
      <c r="AC638" s="163"/>
      <c r="AD638" s="163"/>
      <c r="AE638" s="163"/>
      <c r="AF638" s="163"/>
      <c r="AG638" s="163"/>
    </row>
    <row r="639" spans="1:33" ht="21" customHeight="1" x14ac:dyDescent="0.25">
      <c r="A639" s="105" t="s">
        <v>1194</v>
      </c>
      <c r="B639" s="29" t="s">
        <v>685</v>
      </c>
      <c r="C639" s="163">
        <f>W639</f>
        <v>612411.41</v>
      </c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>
        <v>257</v>
      </c>
      <c r="W639" s="163">
        <v>612411.41</v>
      </c>
      <c r="X639" s="163"/>
      <c r="Y639" s="163"/>
      <c r="Z639" s="163"/>
      <c r="AA639" s="163"/>
      <c r="AB639" s="163"/>
      <c r="AC639" s="163"/>
      <c r="AD639" s="163"/>
      <c r="AE639" s="163"/>
      <c r="AF639" s="163"/>
      <c r="AG639" s="163"/>
    </row>
    <row r="640" spans="1:33" ht="21" customHeight="1" x14ac:dyDescent="0.25">
      <c r="A640" s="105" t="s">
        <v>1193</v>
      </c>
      <c r="B640" s="29" t="s">
        <v>686</v>
      </c>
      <c r="C640" s="163">
        <f>'перечень МКД'!L649</f>
        <v>133440</v>
      </c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>
        <v>55.6</v>
      </c>
      <c r="W640" s="163">
        <v>133440</v>
      </c>
      <c r="X640" s="163"/>
      <c r="Y640" s="163"/>
      <c r="Z640" s="163"/>
      <c r="AA640" s="163"/>
      <c r="AB640" s="163"/>
      <c r="AC640" s="163"/>
      <c r="AD640" s="163"/>
      <c r="AE640" s="163"/>
      <c r="AF640" s="163"/>
      <c r="AG640" s="163"/>
    </row>
    <row r="641" spans="1:33" ht="21" customHeight="1" x14ac:dyDescent="0.25">
      <c r="A641" s="105" t="s">
        <v>1192</v>
      </c>
      <c r="B641" s="49" t="s">
        <v>687</v>
      </c>
      <c r="C641" s="163">
        <f>K641+AF641</f>
        <v>443171.08</v>
      </c>
      <c r="D641" s="163"/>
      <c r="E641" s="163"/>
      <c r="F641" s="163"/>
      <c r="G641" s="163"/>
      <c r="H641" s="163"/>
      <c r="I641" s="163"/>
      <c r="J641" s="163"/>
      <c r="K641" s="163">
        <v>336162.08</v>
      </c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>
        <v>107009</v>
      </c>
      <c r="AG641" s="163"/>
    </row>
    <row r="642" spans="1:33" ht="21" customHeight="1" x14ac:dyDescent="0.25">
      <c r="A642" s="105" t="s">
        <v>1191</v>
      </c>
      <c r="B642" s="29" t="s">
        <v>688</v>
      </c>
      <c r="C642" s="163">
        <f t="shared" ref="C642:C647" si="8">W642</f>
        <v>853997.27</v>
      </c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>
        <v>514.1</v>
      </c>
      <c r="W642" s="163">
        <v>853997.27</v>
      </c>
      <c r="X642" s="163"/>
      <c r="Y642" s="163"/>
      <c r="Z642" s="163"/>
      <c r="AA642" s="163"/>
      <c r="AB642" s="163"/>
      <c r="AC642" s="163"/>
      <c r="AD642" s="163"/>
      <c r="AE642" s="163"/>
      <c r="AF642" s="163"/>
      <c r="AG642" s="163"/>
    </row>
    <row r="643" spans="1:33" ht="21" customHeight="1" x14ac:dyDescent="0.25">
      <c r="A643" s="105" t="s">
        <v>1190</v>
      </c>
      <c r="B643" s="29" t="s">
        <v>689</v>
      </c>
      <c r="C643" s="163">
        <f t="shared" si="8"/>
        <v>854621.43</v>
      </c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>
        <v>413.9</v>
      </c>
      <c r="W643" s="163">
        <v>854621.43</v>
      </c>
      <c r="X643" s="163"/>
      <c r="Y643" s="163"/>
      <c r="Z643" s="163"/>
      <c r="AA643" s="163"/>
      <c r="AB643" s="163"/>
      <c r="AC643" s="163"/>
      <c r="AD643" s="163"/>
      <c r="AE643" s="163"/>
      <c r="AF643" s="163"/>
      <c r="AG643" s="163"/>
    </row>
    <row r="644" spans="1:33" ht="21" customHeight="1" x14ac:dyDescent="0.25">
      <c r="A644" s="105" t="s">
        <v>1189</v>
      </c>
      <c r="B644" s="113" t="s">
        <v>690</v>
      </c>
      <c r="C644" s="163">
        <f t="shared" si="8"/>
        <v>3110971.26</v>
      </c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>
        <v>1776.4</v>
      </c>
      <c r="W644" s="163">
        <v>3110971.26</v>
      </c>
      <c r="X644" s="163"/>
      <c r="Y644" s="163"/>
      <c r="Z644" s="163"/>
      <c r="AA644" s="163"/>
      <c r="AB644" s="163"/>
      <c r="AC644" s="163"/>
      <c r="AD644" s="163"/>
      <c r="AE644" s="163"/>
      <c r="AF644" s="163"/>
      <c r="AG644" s="163"/>
    </row>
    <row r="645" spans="1:33" ht="21" customHeight="1" x14ac:dyDescent="0.25">
      <c r="A645" s="105" t="s">
        <v>1188</v>
      </c>
      <c r="B645" s="29" t="s">
        <v>691</v>
      </c>
      <c r="C645" s="163">
        <f t="shared" si="8"/>
        <v>1438973.42</v>
      </c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>
        <v>615.79999999999995</v>
      </c>
      <c r="W645" s="163">
        <v>1438973.42</v>
      </c>
      <c r="X645" s="163"/>
      <c r="Y645" s="163"/>
      <c r="Z645" s="163"/>
      <c r="AA645" s="163"/>
      <c r="AB645" s="163"/>
      <c r="AC645" s="163"/>
      <c r="AD645" s="163"/>
      <c r="AE645" s="163"/>
      <c r="AF645" s="163"/>
      <c r="AG645" s="163"/>
    </row>
    <row r="646" spans="1:33" ht="21" customHeight="1" x14ac:dyDescent="0.25">
      <c r="A646" s="105" t="s">
        <v>1187</v>
      </c>
      <c r="B646" s="29" t="s">
        <v>692</v>
      </c>
      <c r="C646" s="163">
        <f t="shared" si="8"/>
        <v>601762.85</v>
      </c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>
        <v>265.10000000000002</v>
      </c>
      <c r="W646" s="163">
        <v>601762.85</v>
      </c>
      <c r="X646" s="163"/>
      <c r="Y646" s="163"/>
      <c r="Z646" s="163"/>
      <c r="AA646" s="163"/>
      <c r="AB646" s="163"/>
      <c r="AC646" s="163"/>
      <c r="AD646" s="163"/>
      <c r="AE646" s="163"/>
      <c r="AF646" s="163"/>
      <c r="AG646" s="163"/>
    </row>
    <row r="647" spans="1:33" ht="21" customHeight="1" x14ac:dyDescent="0.25">
      <c r="A647" s="105" t="s">
        <v>1186</v>
      </c>
      <c r="B647" s="29" t="s">
        <v>693</v>
      </c>
      <c r="C647" s="163">
        <f t="shared" si="8"/>
        <v>565201.9</v>
      </c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>
        <v>265.10000000000002</v>
      </c>
      <c r="W647" s="163">
        <v>565201.9</v>
      </c>
      <c r="X647" s="163"/>
      <c r="Y647" s="163"/>
      <c r="Z647" s="163"/>
      <c r="AA647" s="163"/>
      <c r="AB647" s="163"/>
      <c r="AC647" s="163"/>
      <c r="AD647" s="163"/>
      <c r="AE647" s="163"/>
      <c r="AF647" s="163"/>
      <c r="AG647" s="163"/>
    </row>
    <row r="648" spans="1:33" ht="21" customHeight="1" x14ac:dyDescent="0.25">
      <c r="A648" s="105" t="s">
        <v>1185</v>
      </c>
      <c r="B648" s="29" t="s">
        <v>694</v>
      </c>
      <c r="C648" s="163">
        <f>K648+AF648</f>
        <v>549234.48</v>
      </c>
      <c r="D648" s="163"/>
      <c r="E648" s="163"/>
      <c r="F648" s="163"/>
      <c r="G648" s="163"/>
      <c r="H648" s="163"/>
      <c r="I648" s="163"/>
      <c r="J648" s="163"/>
      <c r="K648" s="163">
        <v>532108.48</v>
      </c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  <c r="AA648" s="163"/>
      <c r="AB648" s="163"/>
      <c r="AC648" s="163"/>
      <c r="AD648" s="163"/>
      <c r="AE648" s="163"/>
      <c r="AF648" s="163">
        <v>17126</v>
      </c>
      <c r="AG648" s="163"/>
    </row>
    <row r="649" spans="1:33" ht="21" customHeight="1" x14ac:dyDescent="0.25">
      <c r="A649" s="105" t="s">
        <v>1184</v>
      </c>
      <c r="B649" s="29" t="s">
        <v>695</v>
      </c>
      <c r="C649" s="163">
        <f>'перечень МКД'!L658</f>
        <v>2277406</v>
      </c>
      <c r="D649" s="163"/>
      <c r="E649" s="163"/>
      <c r="F649" s="163"/>
      <c r="G649" s="163"/>
      <c r="H649" s="163"/>
      <c r="I649" s="163"/>
      <c r="J649" s="163"/>
      <c r="K649" s="163">
        <v>2080800</v>
      </c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  <c r="AA649" s="163"/>
      <c r="AB649" s="163"/>
      <c r="AC649" s="163"/>
      <c r="AD649" s="163"/>
      <c r="AE649" s="163"/>
      <c r="AF649" s="163">
        <v>196606</v>
      </c>
      <c r="AG649" s="163"/>
    </row>
    <row r="650" spans="1:33" ht="21" customHeight="1" x14ac:dyDescent="0.25">
      <c r="A650" s="105" t="s">
        <v>1183</v>
      </c>
      <c r="B650" s="113" t="s">
        <v>696</v>
      </c>
      <c r="C650" s="163">
        <f>K650+AF650</f>
        <v>125118.56</v>
      </c>
      <c r="D650" s="163"/>
      <c r="E650" s="163"/>
      <c r="F650" s="163"/>
      <c r="G650" s="163"/>
      <c r="H650" s="163"/>
      <c r="I650" s="163"/>
      <c r="J650" s="163"/>
      <c r="K650" s="163">
        <v>107992.56</v>
      </c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  <c r="AA650" s="163"/>
      <c r="AB650" s="163"/>
      <c r="AC650" s="163"/>
      <c r="AD650" s="163"/>
      <c r="AE650" s="163"/>
      <c r="AF650" s="163">
        <v>17126</v>
      </c>
      <c r="AG650" s="163"/>
    </row>
    <row r="651" spans="1:33" ht="21" customHeight="1" x14ac:dyDescent="0.25">
      <c r="A651" s="105" t="s">
        <v>1182</v>
      </c>
      <c r="B651" s="29" t="s">
        <v>697</v>
      </c>
      <c r="C651" s="163">
        <f>'перечень МКД'!L660</f>
        <v>4396354</v>
      </c>
      <c r="D651" s="163"/>
      <c r="E651" s="163"/>
      <c r="F651" s="163"/>
      <c r="G651" s="163"/>
      <c r="H651" s="163"/>
      <c r="I651" s="163"/>
      <c r="J651" s="163"/>
      <c r="K651" s="163">
        <v>4199748</v>
      </c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  <c r="AA651" s="163"/>
      <c r="AB651" s="163"/>
      <c r="AC651" s="163"/>
      <c r="AD651" s="163"/>
      <c r="AE651" s="163"/>
      <c r="AF651" s="163">
        <v>196606</v>
      </c>
      <c r="AG651" s="163"/>
    </row>
    <row r="652" spans="1:33" ht="21" customHeight="1" x14ac:dyDescent="0.25">
      <c r="A652" s="105" t="s">
        <v>1181</v>
      </c>
      <c r="B652" s="29" t="s">
        <v>698</v>
      </c>
      <c r="C652" s="163">
        <f>'перечень МКД'!L661</f>
        <v>672589</v>
      </c>
      <c r="D652" s="163"/>
      <c r="E652" s="163"/>
      <c r="F652" s="163"/>
      <c r="G652" s="163"/>
      <c r="H652" s="163"/>
      <c r="I652" s="163"/>
      <c r="J652" s="163"/>
      <c r="K652" s="163">
        <v>475983</v>
      </c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>
        <v>196606</v>
      </c>
      <c r="AG652" s="163"/>
    </row>
    <row r="653" spans="1:33" ht="21" customHeight="1" x14ac:dyDescent="0.25">
      <c r="A653" s="105" t="s">
        <v>1180</v>
      </c>
      <c r="B653" s="29" t="s">
        <v>699</v>
      </c>
      <c r="C653" s="163">
        <f>'перечень МКД'!L662</f>
        <v>1080946</v>
      </c>
      <c r="D653" s="163"/>
      <c r="E653" s="163"/>
      <c r="F653" s="163"/>
      <c r="G653" s="163"/>
      <c r="H653" s="163"/>
      <c r="I653" s="163"/>
      <c r="J653" s="163"/>
      <c r="K653" s="163">
        <v>884340</v>
      </c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  <c r="AA653" s="163"/>
      <c r="AB653" s="163"/>
      <c r="AC653" s="163"/>
      <c r="AD653" s="163"/>
      <c r="AE653" s="163"/>
      <c r="AF653" s="163">
        <v>196606</v>
      </c>
      <c r="AG653" s="163"/>
    </row>
    <row r="654" spans="1:33" ht="21" customHeight="1" x14ac:dyDescent="0.25">
      <c r="A654" s="105" t="s">
        <v>1179</v>
      </c>
      <c r="B654" s="29" t="s">
        <v>700</v>
      </c>
      <c r="C654" s="163">
        <f>W654</f>
        <v>1527194.7</v>
      </c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>
        <v>1077.9000000000001</v>
      </c>
      <c r="W654" s="163">
        <v>1527194.7</v>
      </c>
      <c r="X654" s="163"/>
      <c r="Y654" s="163"/>
      <c r="Z654" s="163"/>
      <c r="AA654" s="163"/>
      <c r="AB654" s="163"/>
      <c r="AC654" s="163"/>
      <c r="AD654" s="163"/>
      <c r="AE654" s="163"/>
      <c r="AF654" s="163"/>
      <c r="AG654" s="163"/>
    </row>
    <row r="655" spans="1:33" ht="21" customHeight="1" x14ac:dyDescent="0.25">
      <c r="A655" s="105" t="s">
        <v>1178</v>
      </c>
      <c r="B655" s="29" t="s">
        <v>701</v>
      </c>
      <c r="C655" s="163">
        <f>'перечень МКД'!L664</f>
        <v>2592000</v>
      </c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>
        <v>1080</v>
      </c>
      <c r="W655" s="163">
        <v>2592000</v>
      </c>
      <c r="X655" s="163"/>
      <c r="Y655" s="163"/>
      <c r="Z655" s="163"/>
      <c r="AA655" s="163"/>
      <c r="AB655" s="163"/>
      <c r="AC655" s="163"/>
      <c r="AD655" s="163"/>
      <c r="AE655" s="163"/>
      <c r="AF655" s="163"/>
      <c r="AG655" s="163"/>
    </row>
    <row r="656" spans="1:33" ht="21" customHeight="1" x14ac:dyDescent="0.25">
      <c r="A656" s="105" t="s">
        <v>1177</v>
      </c>
      <c r="B656" s="29" t="s">
        <v>702</v>
      </c>
      <c r="C656" s="163">
        <f>W656</f>
        <v>592951.18000000005</v>
      </c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>
        <v>309.10000000000002</v>
      </c>
      <c r="W656" s="163">
        <v>592951.18000000005</v>
      </c>
      <c r="X656" s="163"/>
      <c r="Y656" s="163"/>
      <c r="Z656" s="163"/>
      <c r="AA656" s="163"/>
      <c r="AB656" s="163"/>
      <c r="AC656" s="163"/>
      <c r="AD656" s="163"/>
      <c r="AE656" s="163"/>
      <c r="AF656" s="163"/>
      <c r="AG656" s="163"/>
    </row>
    <row r="657" spans="1:33" ht="21" customHeight="1" x14ac:dyDescent="0.25">
      <c r="A657" s="105" t="s">
        <v>1176</v>
      </c>
      <c r="B657" s="29" t="s">
        <v>703</v>
      </c>
      <c r="C657" s="163">
        <f>'перечень МКД'!L666</f>
        <v>1767000</v>
      </c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>
        <v>1178</v>
      </c>
      <c r="W657" s="163">
        <v>1767000</v>
      </c>
      <c r="X657" s="163"/>
      <c r="Y657" s="163"/>
      <c r="Z657" s="163"/>
      <c r="AA657" s="163"/>
      <c r="AB657" s="163"/>
      <c r="AC657" s="163"/>
      <c r="AD657" s="163"/>
      <c r="AE657" s="163"/>
      <c r="AF657" s="163"/>
      <c r="AG657" s="163"/>
    </row>
    <row r="658" spans="1:33" ht="21" customHeight="1" x14ac:dyDescent="0.25">
      <c r="A658" s="105" t="s">
        <v>1175</v>
      </c>
      <c r="B658" s="29" t="s">
        <v>704</v>
      </c>
      <c r="C658" s="163">
        <f>W658</f>
        <v>1753370.19</v>
      </c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>
        <v>1478</v>
      </c>
      <c r="W658" s="163">
        <v>1753370.19</v>
      </c>
      <c r="X658" s="163"/>
      <c r="Y658" s="163"/>
      <c r="Z658" s="163"/>
      <c r="AA658" s="163"/>
      <c r="AB658" s="163"/>
      <c r="AC658" s="163"/>
      <c r="AD658" s="163"/>
      <c r="AE658" s="163"/>
      <c r="AF658" s="163"/>
      <c r="AG658" s="163"/>
    </row>
    <row r="659" spans="1:33" ht="21" customHeight="1" x14ac:dyDescent="0.25">
      <c r="A659" s="105" t="s">
        <v>1174</v>
      </c>
      <c r="B659" s="29" t="s">
        <v>705</v>
      </c>
      <c r="C659" s="163">
        <f>W659</f>
        <v>393678.13</v>
      </c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>
        <v>164.7</v>
      </c>
      <c r="W659" s="163">
        <v>393678.13</v>
      </c>
      <c r="X659" s="163"/>
      <c r="Y659" s="163"/>
      <c r="Z659" s="163"/>
      <c r="AA659" s="163"/>
      <c r="AB659" s="163"/>
      <c r="AC659" s="163"/>
      <c r="AD659" s="163"/>
      <c r="AE659" s="163"/>
      <c r="AF659" s="163"/>
      <c r="AG659" s="163"/>
    </row>
    <row r="660" spans="1:33" ht="21" customHeight="1" x14ac:dyDescent="0.25">
      <c r="A660" s="105" t="s">
        <v>1173</v>
      </c>
      <c r="B660" s="29" t="s">
        <v>706</v>
      </c>
      <c r="C660" s="163">
        <f>W660</f>
        <v>958065.61</v>
      </c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>
        <v>537</v>
      </c>
      <c r="W660" s="163">
        <v>958065.61</v>
      </c>
      <c r="X660" s="163"/>
      <c r="Y660" s="163"/>
      <c r="Z660" s="163"/>
      <c r="AA660" s="163"/>
      <c r="AB660" s="163"/>
      <c r="AC660" s="163"/>
      <c r="AD660" s="163"/>
      <c r="AE660" s="163"/>
      <c r="AF660" s="163"/>
      <c r="AG660" s="163"/>
    </row>
    <row r="661" spans="1:33" ht="21" customHeight="1" x14ac:dyDescent="0.25">
      <c r="A661" s="105" t="s">
        <v>1172</v>
      </c>
      <c r="B661" s="29" t="s">
        <v>707</v>
      </c>
      <c r="C661" s="163">
        <f>W661</f>
        <v>1085902.04</v>
      </c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>
        <v>462.8</v>
      </c>
      <c r="W661" s="163">
        <v>1085902.04</v>
      </c>
      <c r="X661" s="163"/>
      <c r="Y661" s="163"/>
      <c r="Z661" s="163"/>
      <c r="AA661" s="163"/>
      <c r="AB661" s="163"/>
      <c r="AC661" s="163"/>
      <c r="AD661" s="163"/>
      <c r="AE661" s="163"/>
      <c r="AF661" s="163"/>
      <c r="AG661" s="163"/>
    </row>
    <row r="662" spans="1:33" ht="21" customHeight="1" x14ac:dyDescent="0.25">
      <c r="A662" s="105" t="s">
        <v>1171</v>
      </c>
      <c r="B662" s="29" t="s">
        <v>708</v>
      </c>
      <c r="C662" s="163">
        <f>K662+AF662</f>
        <v>150176.72</v>
      </c>
      <c r="D662" s="163"/>
      <c r="E662" s="163"/>
      <c r="F662" s="163"/>
      <c r="G662" s="163"/>
      <c r="H662" s="163"/>
      <c r="I662" s="163"/>
      <c r="J662" s="163"/>
      <c r="K662" s="163">
        <v>133050.72</v>
      </c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3">
        <v>17126</v>
      </c>
      <c r="AG662" s="163"/>
    </row>
    <row r="663" spans="1:33" ht="21" customHeight="1" x14ac:dyDescent="0.25">
      <c r="A663" s="105" t="s">
        <v>1170</v>
      </c>
      <c r="B663" s="29" t="s">
        <v>709</v>
      </c>
      <c r="C663" s="163">
        <f>AA663</f>
        <v>2892399.36</v>
      </c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>
        <v>3919</v>
      </c>
      <c r="AA663" s="163">
        <v>2892399.36</v>
      </c>
      <c r="AB663" s="163"/>
      <c r="AC663" s="163"/>
      <c r="AD663" s="163"/>
      <c r="AE663" s="163"/>
      <c r="AF663" s="163"/>
      <c r="AG663" s="163"/>
    </row>
    <row r="664" spans="1:33" ht="21" customHeight="1" x14ac:dyDescent="0.25">
      <c r="A664" s="105" t="s">
        <v>1169</v>
      </c>
      <c r="B664" s="29" t="s">
        <v>710</v>
      </c>
      <c r="C664" s="163">
        <f t="shared" ref="C664:C670" si="9">W664</f>
        <v>1321011.18</v>
      </c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>
        <v>943.8</v>
      </c>
      <c r="W664" s="163">
        <v>1321011.18</v>
      </c>
      <c r="X664" s="163"/>
      <c r="Y664" s="163"/>
      <c r="Z664" s="163"/>
      <c r="AA664" s="163"/>
      <c r="AB664" s="163"/>
      <c r="AC664" s="163"/>
      <c r="AD664" s="163"/>
      <c r="AE664" s="163"/>
      <c r="AF664" s="163"/>
      <c r="AG664" s="163"/>
    </row>
    <row r="665" spans="1:33" ht="21" customHeight="1" x14ac:dyDescent="0.25">
      <c r="A665" s="105" t="s">
        <v>1168</v>
      </c>
      <c r="B665" s="29" t="s">
        <v>711</v>
      </c>
      <c r="C665" s="163">
        <f t="shared" si="9"/>
        <v>1297616.5</v>
      </c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>
        <v>936</v>
      </c>
      <c r="W665" s="163">
        <v>1297616.5</v>
      </c>
      <c r="X665" s="163"/>
      <c r="Y665" s="163"/>
      <c r="Z665" s="163"/>
      <c r="AA665" s="163"/>
      <c r="AB665" s="163"/>
      <c r="AC665" s="163"/>
      <c r="AD665" s="163"/>
      <c r="AE665" s="163"/>
      <c r="AF665" s="163"/>
      <c r="AG665" s="163"/>
    </row>
    <row r="666" spans="1:33" ht="21" customHeight="1" x14ac:dyDescent="0.25">
      <c r="A666" s="105" t="s">
        <v>1167</v>
      </c>
      <c r="B666" s="29" t="s">
        <v>712</v>
      </c>
      <c r="C666" s="163">
        <f t="shared" si="9"/>
        <v>1982653.9</v>
      </c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>
        <v>1170.3</v>
      </c>
      <c r="W666" s="163">
        <v>1982653.9</v>
      </c>
      <c r="X666" s="163"/>
      <c r="Y666" s="163"/>
      <c r="Z666" s="163"/>
      <c r="AA666" s="163"/>
      <c r="AB666" s="163"/>
      <c r="AC666" s="163"/>
      <c r="AD666" s="163"/>
      <c r="AE666" s="163"/>
      <c r="AF666" s="163"/>
      <c r="AG666" s="163"/>
    </row>
    <row r="667" spans="1:33" ht="21" customHeight="1" x14ac:dyDescent="0.25">
      <c r="A667" s="105" t="s">
        <v>1166</v>
      </c>
      <c r="B667" s="29" t="s">
        <v>713</v>
      </c>
      <c r="C667" s="163">
        <f t="shared" si="9"/>
        <v>1240694.6599999999</v>
      </c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>
        <v>960.7</v>
      </c>
      <c r="W667" s="163">
        <v>1240694.6599999999</v>
      </c>
      <c r="X667" s="163"/>
      <c r="Y667" s="163"/>
      <c r="Z667" s="163"/>
      <c r="AA667" s="163"/>
      <c r="AB667" s="163"/>
      <c r="AC667" s="163"/>
      <c r="AD667" s="163"/>
      <c r="AE667" s="163"/>
      <c r="AF667" s="163"/>
      <c r="AG667" s="163"/>
    </row>
    <row r="668" spans="1:33" ht="21" customHeight="1" x14ac:dyDescent="0.25">
      <c r="A668" s="105" t="s">
        <v>1165</v>
      </c>
      <c r="B668" s="29" t="s">
        <v>714</v>
      </c>
      <c r="C668" s="163">
        <f t="shared" si="9"/>
        <v>1563171.37</v>
      </c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>
        <v>711</v>
      </c>
      <c r="W668" s="163">
        <v>1563171.37</v>
      </c>
      <c r="X668" s="163"/>
      <c r="Y668" s="163"/>
      <c r="Z668" s="163"/>
      <c r="AA668" s="163"/>
      <c r="AB668" s="163"/>
      <c r="AC668" s="163"/>
      <c r="AD668" s="163"/>
      <c r="AE668" s="163"/>
      <c r="AF668" s="163"/>
      <c r="AG668" s="163"/>
    </row>
    <row r="669" spans="1:33" ht="21" customHeight="1" x14ac:dyDescent="0.25">
      <c r="A669" s="105" t="s">
        <v>1164</v>
      </c>
      <c r="B669" s="29" t="s">
        <v>715</v>
      </c>
      <c r="C669" s="163">
        <f t="shared" si="9"/>
        <v>771416.74</v>
      </c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>
        <v>409</v>
      </c>
      <c r="W669" s="163">
        <v>771416.74</v>
      </c>
      <c r="X669" s="163"/>
      <c r="Y669" s="163"/>
      <c r="Z669" s="163"/>
      <c r="AA669" s="163"/>
      <c r="AB669" s="163"/>
      <c r="AC669" s="163"/>
      <c r="AD669" s="163"/>
      <c r="AE669" s="163"/>
      <c r="AF669" s="163"/>
      <c r="AG669" s="163"/>
    </row>
    <row r="670" spans="1:33" ht="21" customHeight="1" x14ac:dyDescent="0.25">
      <c r="A670" s="105" t="s">
        <v>1163</v>
      </c>
      <c r="B670" s="29" t="s">
        <v>716</v>
      </c>
      <c r="C670" s="163">
        <f t="shared" si="9"/>
        <v>1308324.8899999999</v>
      </c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>
        <v>658.9</v>
      </c>
      <c r="W670" s="163">
        <v>1308324.8899999999</v>
      </c>
      <c r="X670" s="163"/>
      <c r="Y670" s="163"/>
      <c r="Z670" s="163"/>
      <c r="AA670" s="163"/>
      <c r="AB670" s="163"/>
      <c r="AC670" s="163"/>
      <c r="AD670" s="163"/>
      <c r="AE670" s="163"/>
      <c r="AF670" s="163"/>
      <c r="AG670" s="163"/>
    </row>
    <row r="671" spans="1:33" ht="21" customHeight="1" x14ac:dyDescent="0.25">
      <c r="A671" s="105" t="s">
        <v>1162</v>
      </c>
      <c r="B671" s="29" t="s">
        <v>717</v>
      </c>
      <c r="C671" s="163">
        <f>K671+AF671</f>
        <v>636239.64</v>
      </c>
      <c r="D671" s="163"/>
      <c r="E671" s="163"/>
      <c r="F671" s="163"/>
      <c r="G671" s="163"/>
      <c r="H671" s="163"/>
      <c r="I671" s="163"/>
      <c r="J671" s="163"/>
      <c r="K671" s="163">
        <v>619113.64</v>
      </c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  <c r="AA671" s="163"/>
      <c r="AB671" s="163"/>
      <c r="AC671" s="163"/>
      <c r="AD671" s="163"/>
      <c r="AE671" s="163"/>
      <c r="AF671" s="163">
        <v>17126</v>
      </c>
      <c r="AG671" s="163"/>
    </row>
    <row r="672" spans="1:33" ht="21" customHeight="1" x14ac:dyDescent="0.25">
      <c r="A672" s="105" t="s">
        <v>1161</v>
      </c>
      <c r="B672" s="29" t="s">
        <v>718</v>
      </c>
      <c r="C672" s="163">
        <f>K672+AF672</f>
        <v>1978243.51</v>
      </c>
      <c r="D672" s="163"/>
      <c r="E672" s="163"/>
      <c r="F672" s="163"/>
      <c r="G672" s="163"/>
      <c r="H672" s="163"/>
      <c r="I672" s="163"/>
      <c r="J672" s="163"/>
      <c r="K672" s="163">
        <v>1872986.51</v>
      </c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  <c r="AA672" s="163"/>
      <c r="AB672" s="163"/>
      <c r="AC672" s="163"/>
      <c r="AD672" s="163"/>
      <c r="AE672" s="163"/>
      <c r="AF672" s="163">
        <v>105257</v>
      </c>
      <c r="AG672" s="163"/>
    </row>
    <row r="673" spans="1:118" ht="21" customHeight="1" x14ac:dyDescent="0.25">
      <c r="A673" s="105" t="s">
        <v>1160</v>
      </c>
      <c r="B673" s="29" t="s">
        <v>719</v>
      </c>
      <c r="C673" s="163">
        <f>W673</f>
        <v>1035830.57</v>
      </c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>
        <v>775.1</v>
      </c>
      <c r="W673" s="163">
        <v>1035830.57</v>
      </c>
      <c r="X673" s="163"/>
      <c r="Y673" s="163"/>
      <c r="Z673" s="163"/>
      <c r="AA673" s="163"/>
      <c r="AB673" s="163"/>
      <c r="AC673" s="163"/>
      <c r="AD673" s="163"/>
      <c r="AE673" s="163"/>
      <c r="AF673" s="163"/>
      <c r="AG673" s="163"/>
    </row>
    <row r="674" spans="1:118" ht="21" customHeight="1" x14ac:dyDescent="0.25">
      <c r="A674" s="105" t="s">
        <v>1159</v>
      </c>
      <c r="B674" s="29" t="s">
        <v>720</v>
      </c>
      <c r="C674" s="163">
        <f>W674</f>
        <v>1651185.8</v>
      </c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>
        <v>752</v>
      </c>
      <c r="W674" s="163">
        <v>1651185.8</v>
      </c>
      <c r="X674" s="163"/>
      <c r="Y674" s="163"/>
      <c r="Z674" s="163"/>
      <c r="AA674" s="163"/>
      <c r="AB674" s="163"/>
      <c r="AC674" s="163"/>
      <c r="AD674" s="163"/>
      <c r="AE674" s="163"/>
      <c r="AF674" s="163"/>
      <c r="AG674" s="163"/>
    </row>
    <row r="675" spans="1:118" ht="21" customHeight="1" x14ac:dyDescent="0.25">
      <c r="A675" s="105" t="s">
        <v>1158</v>
      </c>
      <c r="B675" s="29" t="s">
        <v>721</v>
      </c>
      <c r="C675" s="163">
        <f>W675</f>
        <v>1548643.8</v>
      </c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>
        <v>795.6</v>
      </c>
      <c r="W675" s="163">
        <v>1548643.8</v>
      </c>
      <c r="X675" s="163"/>
      <c r="Y675" s="163"/>
      <c r="Z675" s="163"/>
      <c r="AA675" s="163"/>
      <c r="AB675" s="163"/>
      <c r="AC675" s="163"/>
      <c r="AD675" s="163"/>
      <c r="AE675" s="163"/>
      <c r="AF675" s="163"/>
      <c r="AG675" s="163"/>
    </row>
    <row r="676" spans="1:118" ht="21" customHeight="1" x14ac:dyDescent="0.25">
      <c r="A676" s="105" t="s">
        <v>1157</v>
      </c>
      <c r="B676" s="29" t="s">
        <v>722</v>
      </c>
      <c r="C676" s="163">
        <f>W676</f>
        <v>667942.54</v>
      </c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>
        <v>352.8</v>
      </c>
      <c r="W676" s="163">
        <v>667942.54</v>
      </c>
      <c r="X676" s="163"/>
      <c r="Y676" s="163"/>
      <c r="Z676" s="163"/>
      <c r="AA676" s="163"/>
      <c r="AB676" s="163"/>
      <c r="AC676" s="163"/>
      <c r="AD676" s="163"/>
      <c r="AE676" s="163"/>
      <c r="AF676" s="163"/>
      <c r="AG676" s="163"/>
    </row>
    <row r="677" spans="1:118" ht="21" customHeight="1" x14ac:dyDescent="0.25">
      <c r="A677" s="105" t="s">
        <v>1156</v>
      </c>
      <c r="B677" s="199" t="s">
        <v>723</v>
      </c>
      <c r="C677" s="163">
        <f>AA677</f>
        <v>265826.93</v>
      </c>
      <c r="D677" s="205"/>
      <c r="E677" s="205"/>
      <c r="F677" s="205"/>
      <c r="G677" s="205"/>
      <c r="H677" s="205"/>
      <c r="I677" s="205"/>
      <c r="J677" s="205"/>
      <c r="K677" s="205"/>
      <c r="L677" s="205"/>
      <c r="M677" s="205"/>
      <c r="N677" s="205"/>
      <c r="O677" s="205"/>
      <c r="P677" s="205"/>
      <c r="Q677" s="205"/>
      <c r="R677" s="205"/>
      <c r="S677" s="205"/>
      <c r="T677" s="205"/>
      <c r="U677" s="205"/>
      <c r="V677" s="205"/>
      <c r="W677" s="205"/>
      <c r="X677" s="205"/>
      <c r="Y677" s="205"/>
      <c r="Z677" s="205">
        <v>377</v>
      </c>
      <c r="AA677" s="205">
        <v>265826.93</v>
      </c>
      <c r="AB677" s="205"/>
      <c r="AC677" s="205"/>
      <c r="AD677" s="205"/>
      <c r="AE677" s="205"/>
      <c r="AF677" s="205"/>
      <c r="AG677" s="205"/>
    </row>
    <row r="678" spans="1:118" s="27" customFormat="1" ht="21" customHeight="1" x14ac:dyDescent="0.25">
      <c r="A678" s="105" t="s">
        <v>1155</v>
      </c>
      <c r="B678" s="29" t="s">
        <v>724</v>
      </c>
      <c r="C678" s="163">
        <v>349458.18</v>
      </c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>
        <v>307.7</v>
      </c>
      <c r="W678" s="163">
        <v>349458.18</v>
      </c>
      <c r="X678" s="163"/>
      <c r="Y678" s="163"/>
      <c r="Z678" s="163"/>
      <c r="AA678" s="163"/>
      <c r="AB678" s="163"/>
      <c r="AC678" s="163"/>
      <c r="AD678" s="163"/>
      <c r="AE678" s="163"/>
      <c r="AF678" s="163"/>
      <c r="AG678" s="163"/>
      <c r="AH678" s="3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/>
      <c r="BH678" s="42"/>
      <c r="BI678" s="42"/>
      <c r="BJ678" s="42"/>
      <c r="BK678" s="42"/>
      <c r="BL678" s="42"/>
      <c r="BM678" s="42"/>
      <c r="BN678" s="42"/>
      <c r="BO678" s="42"/>
      <c r="BP678" s="42"/>
      <c r="BQ678" s="42"/>
      <c r="BR678" s="42"/>
      <c r="BS678" s="42"/>
      <c r="BT678" s="42"/>
      <c r="BU678" s="42"/>
      <c r="BV678" s="42"/>
      <c r="BW678" s="42"/>
      <c r="BX678" s="42"/>
      <c r="BY678" s="42"/>
      <c r="BZ678" s="42"/>
      <c r="CA678" s="42"/>
      <c r="CB678" s="42"/>
      <c r="CC678" s="42"/>
      <c r="CD678" s="42"/>
      <c r="CE678" s="42"/>
      <c r="CF678" s="42"/>
      <c r="CG678" s="42"/>
      <c r="CH678" s="42"/>
      <c r="CI678" s="42"/>
      <c r="CJ678" s="42"/>
      <c r="CK678" s="42"/>
      <c r="CL678" s="42"/>
      <c r="CM678" s="42"/>
      <c r="CN678" s="42"/>
      <c r="CO678" s="42"/>
      <c r="CP678" s="42"/>
      <c r="CQ678" s="42"/>
      <c r="CR678" s="42"/>
      <c r="CS678" s="42"/>
      <c r="CT678" s="42"/>
      <c r="CU678" s="42"/>
      <c r="CV678" s="42"/>
      <c r="CW678" s="42"/>
      <c r="CX678" s="42"/>
      <c r="CY678" s="42"/>
      <c r="CZ678" s="42"/>
      <c r="DA678" s="42"/>
      <c r="DB678" s="42"/>
      <c r="DC678" s="42"/>
      <c r="DD678" s="42"/>
      <c r="DE678" s="42"/>
      <c r="DF678" s="42"/>
      <c r="DG678" s="42"/>
      <c r="DH678" s="42"/>
      <c r="DI678" s="42"/>
      <c r="DJ678" s="42"/>
      <c r="DK678" s="42"/>
      <c r="DL678" s="42"/>
      <c r="DM678" s="42"/>
      <c r="DN678" s="42"/>
    </row>
    <row r="679" spans="1:118" ht="21" customHeight="1" x14ac:dyDescent="0.25">
      <c r="A679" s="105" t="s">
        <v>1154</v>
      </c>
      <c r="B679" s="169" t="s">
        <v>730</v>
      </c>
      <c r="C679" s="163">
        <f>'перечень МКД'!L688</f>
        <v>1554168</v>
      </c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  <c r="AA679" s="163"/>
      <c r="AB679" s="163"/>
      <c r="AC679" s="163"/>
      <c r="AD679" s="163">
        <v>1554168</v>
      </c>
      <c r="AE679" s="163"/>
      <c r="AF679" s="163"/>
      <c r="AG679" s="163"/>
    </row>
    <row r="680" spans="1:118" ht="15.75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206"/>
      <c r="N680" s="10"/>
      <c r="O680" s="59"/>
      <c r="P680" s="10"/>
      <c r="Q680" s="59"/>
      <c r="R680" s="10"/>
      <c r="S680" s="59"/>
      <c r="T680" s="59"/>
      <c r="U680" s="59"/>
      <c r="V680" s="10"/>
      <c r="W680" s="59"/>
      <c r="X680" s="59"/>
      <c r="Y680" s="59"/>
      <c r="Z680" s="10"/>
      <c r="AA680" s="59"/>
      <c r="AB680" s="10"/>
      <c r="AC680" s="59"/>
      <c r="AD680" s="59"/>
      <c r="AE680" s="59"/>
      <c r="AF680" s="59"/>
      <c r="AG680" s="59"/>
    </row>
    <row r="684" spans="1:118" x14ac:dyDescent="0.25">
      <c r="C684" s="53"/>
    </row>
  </sheetData>
  <mergeCells count="20">
    <mergeCell ref="T7:U7"/>
    <mergeCell ref="V7:W7"/>
    <mergeCell ref="X7:Y7"/>
    <mergeCell ref="Z7:AA7"/>
    <mergeCell ref="J7:K7"/>
    <mergeCell ref="L7:M7"/>
    <mergeCell ref="N7:O7"/>
    <mergeCell ref="P7:Q7"/>
    <mergeCell ref="A2:AG2"/>
    <mergeCell ref="A3:AG3"/>
    <mergeCell ref="A4:AG4"/>
    <mergeCell ref="A6:A8"/>
    <mergeCell ref="B6:B8"/>
    <mergeCell ref="C6:C7"/>
    <mergeCell ref="D6:D7"/>
    <mergeCell ref="E6:E7"/>
    <mergeCell ref="F6:J6"/>
    <mergeCell ref="K6:AG6"/>
    <mergeCell ref="AB7:AC7"/>
    <mergeCell ref="R7:S7"/>
  </mergeCells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K38"/>
  <sheetViews>
    <sheetView showGridLines="0" zoomScale="75" zoomScaleNormal="75" workbookViewId="0">
      <selection activeCell="S12" sqref="S12"/>
    </sheetView>
  </sheetViews>
  <sheetFormatPr defaultColWidth="8.85546875" defaultRowHeight="15" x14ac:dyDescent="0.25"/>
  <cols>
    <col min="1" max="1" width="4.140625" style="3" customWidth="1"/>
    <col min="2" max="2" width="39.140625" style="3" customWidth="1"/>
    <col min="3" max="3" width="13.140625" style="3" customWidth="1"/>
    <col min="4" max="4" width="14.85546875" style="3" customWidth="1"/>
    <col min="5" max="6" width="10.140625" style="3" hidden="1" customWidth="1"/>
    <col min="7" max="8" width="10.140625" style="3" customWidth="1"/>
    <col min="9" max="10" width="10.140625" style="42" customWidth="1"/>
    <col min="11" max="11" width="8.85546875" style="3"/>
    <col min="12" max="13" width="11.42578125" style="3" hidden="1" customWidth="1"/>
    <col min="14" max="14" width="11.85546875" style="3" customWidth="1"/>
    <col min="15" max="15" width="13.28515625" style="3" customWidth="1"/>
    <col min="16" max="16" width="16.140625" style="42" customWidth="1"/>
    <col min="17" max="17" width="16.85546875" style="42" customWidth="1"/>
    <col min="18" max="18" width="17.140625" style="3" customWidth="1"/>
    <col min="19" max="19" width="18" style="3" customWidth="1"/>
    <col min="20" max="20" width="14.42578125" style="3" bestFit="1" customWidth="1"/>
    <col min="21" max="21" width="11" style="3" bestFit="1" customWidth="1"/>
    <col min="22" max="16384" width="8.85546875" style="3"/>
  </cols>
  <sheetData>
    <row r="1" spans="1:37" s="40" customFormat="1" ht="15.95" customHeight="1" x14ac:dyDescent="0.25">
      <c r="A1" s="236" t="s">
        <v>51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37" s="40" customFormat="1" ht="15.95" customHeight="1" x14ac:dyDescent="0.25">
      <c r="A2" s="236" t="s">
        <v>52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s="41" customFormat="1" ht="15.95" customHeight="1" x14ac:dyDescent="0.25">
      <c r="A3" s="236" t="s">
        <v>53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</row>
    <row r="4" spans="1:37" s="40" customFormat="1" ht="15.95" customHeight="1" x14ac:dyDescent="0.25">
      <c r="A4" s="236" t="s">
        <v>409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6" spans="1:37" s="20" customFormat="1" ht="47.45" customHeight="1" x14ac:dyDescent="0.3">
      <c r="A6" s="237" t="s">
        <v>1</v>
      </c>
      <c r="B6" s="237" t="s">
        <v>54</v>
      </c>
      <c r="C6" s="240" t="s">
        <v>28</v>
      </c>
      <c r="D6" s="240" t="s">
        <v>55</v>
      </c>
      <c r="E6" s="246" t="s">
        <v>29</v>
      </c>
      <c r="F6" s="246"/>
      <c r="G6" s="246"/>
      <c r="H6" s="246"/>
      <c r="I6" s="246"/>
      <c r="J6" s="246"/>
      <c r="K6" s="246"/>
      <c r="L6" s="246" t="s">
        <v>9</v>
      </c>
      <c r="M6" s="246"/>
      <c r="N6" s="246"/>
      <c r="O6" s="246"/>
      <c r="P6" s="246"/>
      <c r="Q6" s="246"/>
      <c r="R6" s="246"/>
    </row>
    <row r="7" spans="1:37" s="20" customFormat="1" ht="108.75" customHeight="1" x14ac:dyDescent="0.3">
      <c r="A7" s="237"/>
      <c r="B7" s="237"/>
      <c r="C7" s="240"/>
      <c r="D7" s="240"/>
      <c r="E7" s="5" t="s">
        <v>68</v>
      </c>
      <c r="F7" s="5" t="s">
        <v>69</v>
      </c>
      <c r="G7" s="5" t="s">
        <v>410</v>
      </c>
      <c r="H7" s="5" t="s">
        <v>69</v>
      </c>
      <c r="I7" s="84" t="s">
        <v>411</v>
      </c>
      <c r="J7" s="84" t="s">
        <v>412</v>
      </c>
      <c r="K7" s="5" t="s">
        <v>14</v>
      </c>
      <c r="L7" s="5" t="s">
        <v>68</v>
      </c>
      <c r="M7" s="5" t="s">
        <v>69</v>
      </c>
      <c r="N7" s="84" t="s">
        <v>413</v>
      </c>
      <c r="O7" s="84" t="s">
        <v>414</v>
      </c>
      <c r="P7" s="84" t="s">
        <v>411</v>
      </c>
      <c r="Q7" s="84" t="s">
        <v>415</v>
      </c>
      <c r="R7" s="5" t="s">
        <v>14</v>
      </c>
    </row>
    <row r="8" spans="1:37" s="20" customFormat="1" ht="18.75" x14ac:dyDescent="0.3">
      <c r="A8" s="237"/>
      <c r="B8" s="237"/>
      <c r="C8" s="22" t="s">
        <v>21</v>
      </c>
      <c r="D8" s="22" t="s">
        <v>22</v>
      </c>
      <c r="E8" s="22" t="s">
        <v>50</v>
      </c>
      <c r="F8" s="22" t="s">
        <v>50</v>
      </c>
      <c r="G8" s="22" t="s">
        <v>50</v>
      </c>
      <c r="H8" s="22" t="s">
        <v>50</v>
      </c>
      <c r="I8" s="85" t="s">
        <v>50</v>
      </c>
      <c r="J8" s="85" t="s">
        <v>50</v>
      </c>
      <c r="K8" s="22" t="s">
        <v>50</v>
      </c>
      <c r="L8" s="22" t="s">
        <v>23</v>
      </c>
      <c r="M8" s="22" t="s">
        <v>23</v>
      </c>
      <c r="N8" s="22" t="s">
        <v>23</v>
      </c>
      <c r="O8" s="22" t="s">
        <v>23</v>
      </c>
      <c r="P8" s="85" t="s">
        <v>23</v>
      </c>
      <c r="Q8" s="85" t="s">
        <v>23</v>
      </c>
      <c r="R8" s="22" t="s">
        <v>23</v>
      </c>
    </row>
    <row r="9" spans="1:37" s="10" customFormat="1" ht="15.75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5</v>
      </c>
      <c r="H9" s="7">
        <v>6</v>
      </c>
      <c r="I9" s="60">
        <v>7</v>
      </c>
      <c r="J9" s="60">
        <v>8</v>
      </c>
      <c r="K9" s="7">
        <v>10</v>
      </c>
      <c r="L9" s="7">
        <v>10</v>
      </c>
      <c r="M9" s="7">
        <v>11</v>
      </c>
      <c r="N9" s="7">
        <v>11</v>
      </c>
      <c r="O9" s="7">
        <v>12</v>
      </c>
      <c r="P9" s="60">
        <v>13</v>
      </c>
      <c r="Q9" s="60">
        <v>14</v>
      </c>
      <c r="R9" s="7">
        <v>16</v>
      </c>
    </row>
    <row r="10" spans="1:37" s="15" customFormat="1" ht="21" customHeight="1" x14ac:dyDescent="0.25">
      <c r="A10" s="28"/>
      <c r="B10" s="39" t="s">
        <v>57</v>
      </c>
      <c r="C10" s="52">
        <f>SUM(C11:C32)</f>
        <v>855695.59000000008</v>
      </c>
      <c r="D10" s="48">
        <f>SUM(D11:D32)</f>
        <v>32035</v>
      </c>
      <c r="E10" s="48">
        <f t="shared" ref="E10:Q10" si="0">SUM(E11:E32)</f>
        <v>0</v>
      </c>
      <c r="F10" s="48">
        <f t="shared" si="0"/>
        <v>0</v>
      </c>
      <c r="G10" s="48">
        <f>SUM(G11:G32)</f>
        <v>0</v>
      </c>
      <c r="H10" s="48">
        <f t="shared" si="0"/>
        <v>10</v>
      </c>
      <c r="I10" s="74">
        <f>SUM(I11:I32)</f>
        <v>484</v>
      </c>
      <c r="J10" s="76">
        <f t="shared" si="0"/>
        <v>153</v>
      </c>
      <c r="K10" s="48">
        <f>SUM(K11:K32)</f>
        <v>647</v>
      </c>
      <c r="L10" s="48">
        <f t="shared" si="0"/>
        <v>0</v>
      </c>
      <c r="M10" s="52">
        <f>SUM(M11:M32)</f>
        <v>0</v>
      </c>
      <c r="N10" s="33">
        <v>0</v>
      </c>
      <c r="O10" s="52">
        <f t="shared" si="0"/>
        <v>5005679.92</v>
      </c>
      <c r="P10" s="52">
        <f t="shared" si="0"/>
        <v>498140667.60000002</v>
      </c>
      <c r="Q10" s="52">
        <f t="shared" si="0"/>
        <v>65058570.920000009</v>
      </c>
      <c r="R10" s="52">
        <f>SUM(R11:R32)</f>
        <v>568204918.44000006</v>
      </c>
      <c r="S10" s="87"/>
      <c r="T10" s="87"/>
      <c r="U10" s="87"/>
    </row>
    <row r="11" spans="1:37" s="47" customFormat="1" ht="21" customHeight="1" x14ac:dyDescent="0.25">
      <c r="A11" s="64" t="s">
        <v>82</v>
      </c>
      <c r="B11" s="58" t="s">
        <v>79</v>
      </c>
      <c r="C11" s="51">
        <f>'перечень МКД'!H20</f>
        <v>2452.6</v>
      </c>
      <c r="D11" s="74">
        <f>'перечень МКД'!K20</f>
        <v>103</v>
      </c>
      <c r="E11" s="44" t="s">
        <v>61</v>
      </c>
      <c r="F11" s="62" t="s">
        <v>61</v>
      </c>
      <c r="G11" s="44"/>
      <c r="H11" s="44"/>
      <c r="I11" s="76">
        <v>5</v>
      </c>
      <c r="J11" s="76">
        <v>1</v>
      </c>
      <c r="K11" s="74">
        <v>6</v>
      </c>
      <c r="L11" s="44" t="s">
        <v>61</v>
      </c>
      <c r="M11" s="62" t="s">
        <v>61</v>
      </c>
      <c r="N11" s="51"/>
      <c r="O11" s="51"/>
      <c r="P11" s="51">
        <f>'перечень МКД'!L21+'перечень МКД'!L22+'перечень МКД'!L23+'перечень МКД'!L24+'перечень МКД'!L25</f>
        <v>2133578.79</v>
      </c>
      <c r="Q11" s="51">
        <f>'перечень МКД'!L26</f>
        <v>174733.7</v>
      </c>
      <c r="R11" s="51">
        <f>N11+SUM(O11:P11:Q11)</f>
        <v>2308312.4900000002</v>
      </c>
      <c r="S11" s="87"/>
      <c r="U11" s="87"/>
    </row>
    <row r="12" spans="1:37" s="47" customFormat="1" ht="21" customHeight="1" x14ac:dyDescent="0.25">
      <c r="A12" s="64" t="s">
        <v>83</v>
      </c>
      <c r="B12" s="58" t="s">
        <v>80</v>
      </c>
      <c r="C12" s="111">
        <v>54194.580000000016</v>
      </c>
      <c r="D12" s="74">
        <v>1631</v>
      </c>
      <c r="E12" s="44"/>
      <c r="F12" s="62"/>
      <c r="G12" s="44"/>
      <c r="H12" s="44"/>
      <c r="I12" s="76">
        <v>48</v>
      </c>
      <c r="J12" s="76">
        <v>6</v>
      </c>
      <c r="K12" s="74">
        <v>54</v>
      </c>
      <c r="L12" s="44"/>
      <c r="M12" s="51"/>
      <c r="N12" s="51"/>
      <c r="O12" s="51"/>
      <c r="P12" s="51">
        <f>'перечень МКД'!L27-'перечень МКД'!L30-'перечень МКД'!L32-'перечень МКД'!L33-'перечень МКД'!L34-'перечень МКД'!L35-'перечень МКД'!L51</f>
        <v>38172561.479999997</v>
      </c>
      <c r="Q12" s="51">
        <f>'перечень МКД'!L30+'перечень МКД'!L32+'перечень МКД'!L33+'перечень МКД'!L34+'перечень МКД'!L35+'перечень МКД'!L51</f>
        <v>2075364</v>
      </c>
      <c r="R12" s="51">
        <f>SUM(O12:P12:Q12)</f>
        <v>40247925.479999997</v>
      </c>
      <c r="S12" s="87"/>
    </row>
    <row r="13" spans="1:37" s="47" customFormat="1" ht="21" customHeight="1" x14ac:dyDescent="0.25">
      <c r="A13" s="64" t="s">
        <v>88</v>
      </c>
      <c r="B13" s="58" t="s">
        <v>87</v>
      </c>
      <c r="C13" s="111">
        <v>56517.780000000013</v>
      </c>
      <c r="D13" s="74">
        <v>1468</v>
      </c>
      <c r="E13" s="44"/>
      <c r="F13" s="62"/>
      <c r="G13" s="44"/>
      <c r="H13" s="44"/>
      <c r="I13" s="76">
        <v>15</v>
      </c>
      <c r="J13" s="76">
        <v>9</v>
      </c>
      <c r="K13" s="48">
        <v>24</v>
      </c>
      <c r="L13" s="44"/>
      <c r="M13" s="62"/>
      <c r="N13" s="51"/>
      <c r="O13" s="51"/>
      <c r="P13" s="51">
        <v>18632100</v>
      </c>
      <c r="Q13" s="51">
        <f>'перечень МКД'!L84+'перечень МКД'!L86+'перечень МКД'!L87+'перечень МКД'!L89+'перечень МКД'!L92+'перечень МКД'!L95+'перечень МКД'!L96+'перечень МКД'!L102+'перечень МКД'!L105</f>
        <v>3037162.6</v>
      </c>
      <c r="R13" s="51">
        <f>SUM(O13:P13:Q13)</f>
        <v>21669262.600000001</v>
      </c>
      <c r="S13" s="87"/>
    </row>
    <row r="14" spans="1:37" s="15" customFormat="1" ht="21" customHeight="1" x14ac:dyDescent="0.25">
      <c r="A14" s="64" t="s">
        <v>89</v>
      </c>
      <c r="B14" s="58" t="s">
        <v>70</v>
      </c>
      <c r="C14" s="51">
        <v>697.3</v>
      </c>
      <c r="D14" s="110">
        <v>33</v>
      </c>
      <c r="E14" s="11"/>
      <c r="F14" s="11"/>
      <c r="G14" s="11"/>
      <c r="H14" s="11"/>
      <c r="I14" s="76">
        <v>1</v>
      </c>
      <c r="J14" s="76">
        <v>1</v>
      </c>
      <c r="K14" s="11">
        <v>2</v>
      </c>
      <c r="L14" s="44"/>
      <c r="M14" s="65"/>
      <c r="N14" s="51"/>
      <c r="O14" s="51"/>
      <c r="P14" s="51">
        <v>501131.84</v>
      </c>
      <c r="Q14" s="51">
        <v>294882</v>
      </c>
      <c r="R14" s="51">
        <f>SUM(O14:P14:Q14)</f>
        <v>796013.84000000008</v>
      </c>
      <c r="S14" s="87"/>
    </row>
    <row r="15" spans="1:37" ht="21" customHeight="1" x14ac:dyDescent="0.25">
      <c r="A15" s="64" t="s">
        <v>90</v>
      </c>
      <c r="B15" s="58" t="s">
        <v>86</v>
      </c>
      <c r="C15" s="51">
        <v>1918.1</v>
      </c>
      <c r="D15" s="74">
        <v>80</v>
      </c>
      <c r="E15" s="62"/>
      <c r="F15" s="62"/>
      <c r="G15" s="62"/>
      <c r="H15" s="62"/>
      <c r="I15" s="76">
        <v>4</v>
      </c>
      <c r="J15" s="76"/>
      <c r="K15" s="62">
        <v>4</v>
      </c>
      <c r="L15" s="62"/>
      <c r="M15" s="51"/>
      <c r="N15" s="51"/>
      <c r="O15" s="51"/>
      <c r="P15" s="51"/>
      <c r="Q15" s="51">
        <v>4675056</v>
      </c>
      <c r="R15" s="51">
        <f>SUM(O15:P15:Q15)</f>
        <v>4675056</v>
      </c>
      <c r="S15" s="87"/>
    </row>
    <row r="16" spans="1:37" s="15" customFormat="1" ht="21" customHeight="1" x14ac:dyDescent="0.25">
      <c r="A16" s="64" t="s">
        <v>91</v>
      </c>
      <c r="B16" s="43" t="s">
        <v>58</v>
      </c>
      <c r="C16" s="51">
        <v>2838.6000000000004</v>
      </c>
      <c r="D16" s="74">
        <v>86</v>
      </c>
      <c r="E16" s="11"/>
      <c r="F16" s="11"/>
      <c r="G16" s="11"/>
      <c r="H16" s="11"/>
      <c r="I16" s="76">
        <v>8</v>
      </c>
      <c r="J16" s="76"/>
      <c r="K16" s="11">
        <v>8</v>
      </c>
      <c r="L16" s="11"/>
      <c r="M16" s="65"/>
      <c r="N16" s="51"/>
      <c r="O16" s="51"/>
      <c r="P16" s="51">
        <v>6190800</v>
      </c>
      <c r="Q16" s="51"/>
      <c r="R16" s="51">
        <f>SUM(O16:P16:Q16)</f>
        <v>6190800</v>
      </c>
      <c r="S16" s="87"/>
    </row>
    <row r="17" spans="1:19" ht="21" customHeight="1" x14ac:dyDescent="0.25">
      <c r="A17" s="64" t="s">
        <v>92</v>
      </c>
      <c r="B17" s="58" t="s">
        <v>71</v>
      </c>
      <c r="C17" s="51">
        <v>5502</v>
      </c>
      <c r="D17" s="74">
        <v>175</v>
      </c>
      <c r="E17" s="44"/>
      <c r="F17" s="44"/>
      <c r="G17" s="44"/>
      <c r="H17" s="44"/>
      <c r="I17" s="76">
        <v>7</v>
      </c>
      <c r="J17" s="76">
        <v>6</v>
      </c>
      <c r="K17" s="44">
        <v>13</v>
      </c>
      <c r="L17" s="44"/>
      <c r="M17" s="65"/>
      <c r="N17" s="65"/>
      <c r="O17" s="51"/>
      <c r="P17" s="51">
        <v>3992889.48</v>
      </c>
      <c r="Q17" s="51">
        <v>918567.92</v>
      </c>
      <c r="R17" s="51">
        <f>SUM(O17:P17:Q17)</f>
        <v>4911457.4000000004</v>
      </c>
      <c r="S17" s="87"/>
    </row>
    <row r="18" spans="1:19" ht="21" customHeight="1" x14ac:dyDescent="0.25">
      <c r="A18" s="64" t="s">
        <v>93</v>
      </c>
      <c r="B18" s="58" t="s">
        <v>78</v>
      </c>
      <c r="C18" s="51">
        <v>9480.6200000000008</v>
      </c>
      <c r="D18" s="74">
        <v>370</v>
      </c>
      <c r="E18" s="44"/>
      <c r="F18" s="44"/>
      <c r="G18" s="44"/>
      <c r="H18" s="44"/>
      <c r="I18" s="76">
        <v>8</v>
      </c>
      <c r="J18" s="76">
        <v>1</v>
      </c>
      <c r="K18" s="44">
        <v>9</v>
      </c>
      <c r="L18" s="44"/>
      <c r="M18" s="65"/>
      <c r="N18" s="51"/>
      <c r="O18" s="51"/>
      <c r="P18" s="51">
        <v>11406286.199999999</v>
      </c>
      <c r="Q18" s="51">
        <v>29516</v>
      </c>
      <c r="R18" s="51">
        <f>SUM(O18:P18:Q18)</f>
        <v>11435802.199999999</v>
      </c>
      <c r="S18" s="87"/>
    </row>
    <row r="19" spans="1:19" ht="21" customHeight="1" x14ac:dyDescent="0.25">
      <c r="A19" s="64" t="s">
        <v>782</v>
      </c>
      <c r="B19" s="58" t="s">
        <v>107</v>
      </c>
      <c r="C19" s="51">
        <v>2444.3999999999996</v>
      </c>
      <c r="D19" s="74">
        <v>77</v>
      </c>
      <c r="E19" s="44"/>
      <c r="F19" s="62"/>
      <c r="G19" s="62"/>
      <c r="H19" s="62"/>
      <c r="I19" s="76">
        <v>2</v>
      </c>
      <c r="J19" s="76">
        <v>2</v>
      </c>
      <c r="K19" s="62">
        <v>4</v>
      </c>
      <c r="L19" s="44"/>
      <c r="M19" s="65"/>
      <c r="N19" s="51"/>
      <c r="O19" s="51"/>
      <c r="P19" s="51">
        <v>770826</v>
      </c>
      <c r="Q19" s="51">
        <v>279914</v>
      </c>
      <c r="R19" s="51">
        <f>SUM(O19:P19:Q19)</f>
        <v>1050740</v>
      </c>
      <c r="S19" s="87"/>
    </row>
    <row r="20" spans="1:19" ht="21" customHeight="1" x14ac:dyDescent="0.25">
      <c r="A20" s="64" t="s">
        <v>94</v>
      </c>
      <c r="B20" s="58" t="s">
        <v>101</v>
      </c>
      <c r="C20" s="51">
        <v>3838.5</v>
      </c>
      <c r="D20" s="74">
        <v>149</v>
      </c>
      <c r="E20" s="44"/>
      <c r="F20" s="44"/>
      <c r="G20" s="44"/>
      <c r="H20" s="62">
        <v>2</v>
      </c>
      <c r="I20" s="76">
        <v>4</v>
      </c>
      <c r="J20" s="76">
        <v>2</v>
      </c>
      <c r="K20" s="62">
        <v>8</v>
      </c>
      <c r="L20" s="44"/>
      <c r="M20" s="65"/>
      <c r="N20" s="65"/>
      <c r="O20" s="51">
        <v>1630430</v>
      </c>
      <c r="P20" s="51">
        <v>319966</v>
      </c>
      <c r="Q20" s="51">
        <v>176010</v>
      </c>
      <c r="R20" s="51">
        <f>SUM(O20:P20:Q20)</f>
        <v>2126406</v>
      </c>
      <c r="S20" s="87"/>
    </row>
    <row r="21" spans="1:19" s="42" customFormat="1" ht="21" customHeight="1" x14ac:dyDescent="0.25">
      <c r="A21" s="64" t="s">
        <v>95</v>
      </c>
      <c r="B21" s="58" t="s">
        <v>75</v>
      </c>
      <c r="C21" s="51">
        <v>57699.100000000006</v>
      </c>
      <c r="D21" s="74">
        <v>2470</v>
      </c>
      <c r="E21" s="44"/>
      <c r="F21" s="62"/>
      <c r="G21" s="44"/>
      <c r="H21" s="44"/>
      <c r="I21" s="76">
        <v>42</v>
      </c>
      <c r="J21" s="76">
        <v>2</v>
      </c>
      <c r="K21" s="44">
        <v>44</v>
      </c>
      <c r="L21" s="44"/>
      <c r="M21" s="65"/>
      <c r="N21" s="51"/>
      <c r="O21" s="51"/>
      <c r="P21" s="51">
        <v>42524246.640000001</v>
      </c>
      <c r="Q21" s="51">
        <v>483626.64</v>
      </c>
      <c r="R21" s="51">
        <f>SUM(O21:P21:Q21)</f>
        <v>43007873.280000001</v>
      </c>
      <c r="S21" s="87"/>
    </row>
    <row r="22" spans="1:19" ht="21" customHeight="1" x14ac:dyDescent="0.25">
      <c r="A22" s="64" t="s">
        <v>96</v>
      </c>
      <c r="B22" s="61" t="s">
        <v>99</v>
      </c>
      <c r="C22" s="51">
        <v>20405.48</v>
      </c>
      <c r="D22" s="74">
        <v>827</v>
      </c>
      <c r="E22" s="44"/>
      <c r="F22" s="62"/>
      <c r="G22" s="62"/>
      <c r="H22" s="62"/>
      <c r="I22" s="76">
        <v>51</v>
      </c>
      <c r="J22" s="76">
        <v>2</v>
      </c>
      <c r="K22" s="62">
        <v>53</v>
      </c>
      <c r="L22" s="44"/>
      <c r="M22" s="62"/>
      <c r="N22" s="51"/>
      <c r="O22" s="51"/>
      <c r="P22" s="51">
        <v>30362581.710000001</v>
      </c>
      <c r="Q22" s="51">
        <v>204491</v>
      </c>
      <c r="R22" s="51">
        <f>SUM(O22:P22:Q22)</f>
        <v>30567072.710000001</v>
      </c>
      <c r="S22" s="87"/>
    </row>
    <row r="23" spans="1:19" ht="21" customHeight="1" x14ac:dyDescent="0.25">
      <c r="A23" s="64" t="s">
        <v>98</v>
      </c>
      <c r="B23" s="61" t="s">
        <v>102</v>
      </c>
      <c r="C23" s="51">
        <v>10316.700000000001</v>
      </c>
      <c r="D23" s="74">
        <v>441</v>
      </c>
      <c r="E23" s="44"/>
      <c r="F23" s="44"/>
      <c r="G23" s="62"/>
      <c r="H23" s="62">
        <v>7</v>
      </c>
      <c r="I23" s="76">
        <v>14</v>
      </c>
      <c r="J23" s="76">
        <v>2</v>
      </c>
      <c r="K23" s="62">
        <v>23</v>
      </c>
      <c r="L23" s="44"/>
      <c r="M23" s="65"/>
      <c r="N23" s="51"/>
      <c r="O23" s="51">
        <v>3154573.92</v>
      </c>
      <c r="P23" s="51">
        <v>6527867.4900000002</v>
      </c>
      <c r="Q23" s="51">
        <v>199121.4</v>
      </c>
      <c r="R23" s="51">
        <f>SUM(O23:P23:Q23)</f>
        <v>9881562.8100000005</v>
      </c>
      <c r="S23" s="87"/>
    </row>
    <row r="24" spans="1:19" ht="21" customHeight="1" x14ac:dyDescent="0.25">
      <c r="A24" s="64" t="s">
        <v>97</v>
      </c>
      <c r="B24" s="61" t="s">
        <v>103</v>
      </c>
      <c r="C24" s="51">
        <v>8951.5999999999985</v>
      </c>
      <c r="D24" s="74">
        <v>387</v>
      </c>
      <c r="E24" s="44"/>
      <c r="F24" s="44"/>
      <c r="G24" s="62"/>
      <c r="H24" s="62"/>
      <c r="I24" s="76">
        <v>8</v>
      </c>
      <c r="J24" s="76">
        <v>12</v>
      </c>
      <c r="K24" s="62">
        <v>20</v>
      </c>
      <c r="L24" s="44"/>
      <c r="M24" s="65"/>
      <c r="N24" s="51"/>
      <c r="O24" s="51"/>
      <c r="P24" s="51">
        <v>4976798</v>
      </c>
      <c r="Q24" s="51">
        <v>898098</v>
      </c>
      <c r="R24" s="51">
        <f>SUM(O24:P24:Q24)</f>
        <v>5874896</v>
      </c>
      <c r="S24" s="87"/>
    </row>
    <row r="25" spans="1:19" s="42" customFormat="1" ht="21" customHeight="1" x14ac:dyDescent="0.25">
      <c r="A25" s="64" t="s">
        <v>783</v>
      </c>
      <c r="B25" s="61" t="s">
        <v>124</v>
      </c>
      <c r="C25" s="51">
        <v>365.9</v>
      </c>
      <c r="D25" s="74">
        <v>20</v>
      </c>
      <c r="E25" s="62"/>
      <c r="F25" s="62"/>
      <c r="G25" s="62"/>
      <c r="H25" s="62"/>
      <c r="I25" s="76">
        <v>1</v>
      </c>
      <c r="J25" s="76"/>
      <c r="K25" s="62">
        <v>1</v>
      </c>
      <c r="L25" s="62"/>
      <c r="M25" s="65"/>
      <c r="N25" s="51"/>
      <c r="O25" s="51"/>
      <c r="P25" s="51">
        <v>725280</v>
      </c>
      <c r="Q25" s="51"/>
      <c r="R25" s="51">
        <f>SUM(O25:P25:Q25)</f>
        <v>725280</v>
      </c>
      <c r="S25" s="87"/>
    </row>
    <row r="26" spans="1:19" s="42" customFormat="1" ht="21" customHeight="1" x14ac:dyDescent="0.25">
      <c r="A26" s="64" t="s">
        <v>784</v>
      </c>
      <c r="B26" s="61" t="s">
        <v>104</v>
      </c>
      <c r="C26" s="51">
        <v>8196.2000000000007</v>
      </c>
      <c r="D26" s="74">
        <v>277</v>
      </c>
      <c r="E26" s="62"/>
      <c r="F26" s="62"/>
      <c r="G26" s="62"/>
      <c r="H26" s="62"/>
      <c r="I26" s="76"/>
      <c r="J26" s="76">
        <v>6</v>
      </c>
      <c r="K26" s="62">
        <v>6</v>
      </c>
      <c r="L26" s="62"/>
      <c r="M26" s="65"/>
      <c r="N26" s="65"/>
      <c r="O26" s="51"/>
      <c r="P26" s="51"/>
      <c r="Q26" s="156">
        <v>6862458</v>
      </c>
      <c r="R26" s="51">
        <f>SUM(O26:P26:Q26)</f>
        <v>6862458</v>
      </c>
      <c r="S26" s="87"/>
    </row>
    <row r="27" spans="1:19" s="42" customFormat="1" ht="21" customHeight="1" x14ac:dyDescent="0.25">
      <c r="A27" s="64" t="s">
        <v>785</v>
      </c>
      <c r="B27" s="61" t="s">
        <v>105</v>
      </c>
      <c r="C27" s="51">
        <v>37535.9</v>
      </c>
      <c r="D27" s="74">
        <v>838</v>
      </c>
      <c r="E27" s="62"/>
      <c r="F27" s="62"/>
      <c r="G27" s="62"/>
      <c r="H27" s="62"/>
      <c r="I27" s="76">
        <v>45</v>
      </c>
      <c r="J27" s="76">
        <v>7</v>
      </c>
      <c r="K27" s="62">
        <v>52</v>
      </c>
      <c r="L27" s="62"/>
      <c r="M27" s="65"/>
      <c r="N27" s="51"/>
      <c r="O27" s="51"/>
      <c r="P27" s="51">
        <v>49347226</v>
      </c>
      <c r="Q27" s="51">
        <v>1529063.6</v>
      </c>
      <c r="R27" s="51">
        <f>SUM(O27:P27:Q27)</f>
        <v>50876289.600000001</v>
      </c>
      <c r="S27" s="87"/>
    </row>
    <row r="28" spans="1:19" s="42" customFormat="1" ht="21" customHeight="1" x14ac:dyDescent="0.25">
      <c r="A28" s="64" t="s">
        <v>786</v>
      </c>
      <c r="B28" s="61" t="s">
        <v>106</v>
      </c>
      <c r="C28" s="51">
        <v>5323.62</v>
      </c>
      <c r="D28" s="74">
        <v>145</v>
      </c>
      <c r="E28" s="62"/>
      <c r="F28" s="62"/>
      <c r="G28" s="62"/>
      <c r="H28" s="62"/>
      <c r="I28" s="76">
        <v>4</v>
      </c>
      <c r="J28" s="76">
        <v>1</v>
      </c>
      <c r="K28" s="62">
        <v>5</v>
      </c>
      <c r="L28" s="62"/>
      <c r="M28" s="65"/>
      <c r="N28" s="65"/>
      <c r="O28" s="51"/>
      <c r="P28" s="51">
        <v>3588173.93</v>
      </c>
      <c r="Q28" s="51">
        <v>228739.48</v>
      </c>
      <c r="R28" s="51">
        <f>SUM(O28:P28:Q28)</f>
        <v>3816913.41</v>
      </c>
      <c r="S28" s="87"/>
    </row>
    <row r="29" spans="1:19" s="47" customFormat="1" ht="21" customHeight="1" x14ac:dyDescent="0.25">
      <c r="A29" s="64" t="s">
        <v>787</v>
      </c>
      <c r="B29" s="43" t="s">
        <v>74</v>
      </c>
      <c r="C29" s="111">
        <v>2876.5000000000005</v>
      </c>
      <c r="D29" s="74">
        <v>123</v>
      </c>
      <c r="E29" s="44"/>
      <c r="F29" s="44"/>
      <c r="G29" s="44"/>
      <c r="H29" s="44">
        <v>1</v>
      </c>
      <c r="I29" s="76">
        <v>3</v>
      </c>
      <c r="J29" s="76"/>
      <c r="K29" s="44">
        <v>4</v>
      </c>
      <c r="L29" s="44"/>
      <c r="M29" s="65"/>
      <c r="N29" s="65"/>
      <c r="O29" s="51">
        <v>220676</v>
      </c>
      <c r="P29" s="51">
        <v>682174</v>
      </c>
      <c r="Q29" s="51"/>
      <c r="R29" s="51">
        <f>SUM(O29:P29:Q29)</f>
        <v>902850</v>
      </c>
      <c r="S29" s="87"/>
    </row>
    <row r="30" spans="1:19" ht="21" customHeight="1" x14ac:dyDescent="0.25">
      <c r="A30" s="64" t="s">
        <v>788</v>
      </c>
      <c r="B30" s="61" t="s">
        <v>84</v>
      </c>
      <c r="C30" s="51">
        <v>36206.129999999997</v>
      </c>
      <c r="D30" s="74">
        <v>1410</v>
      </c>
      <c r="E30" s="62"/>
      <c r="F30" s="62"/>
      <c r="G30" s="62"/>
      <c r="H30" s="62"/>
      <c r="I30" s="76">
        <v>23</v>
      </c>
      <c r="J30" s="76">
        <v>1</v>
      </c>
      <c r="K30" s="62">
        <v>24</v>
      </c>
      <c r="L30" s="44"/>
      <c r="M30" s="65"/>
      <c r="N30" s="51"/>
      <c r="O30" s="51"/>
      <c r="P30" s="51">
        <v>23929558.399999999</v>
      </c>
      <c r="Q30" s="51">
        <v>155027</v>
      </c>
      <c r="R30" s="51">
        <f>SUM(O30:P30:Q30)</f>
        <v>24084585.399999999</v>
      </c>
      <c r="S30" s="87"/>
    </row>
    <row r="31" spans="1:19" ht="21" customHeight="1" x14ac:dyDescent="0.25">
      <c r="A31" s="64" t="s">
        <v>789</v>
      </c>
      <c r="B31" s="61" t="s">
        <v>100</v>
      </c>
      <c r="C31" s="51">
        <v>5032.7</v>
      </c>
      <c r="D31" s="74">
        <v>157</v>
      </c>
      <c r="E31" s="62"/>
      <c r="F31" s="62"/>
      <c r="G31" s="62"/>
      <c r="H31" s="62"/>
      <c r="I31" s="76"/>
      <c r="J31" s="76">
        <v>14</v>
      </c>
      <c r="K31" s="62">
        <v>14</v>
      </c>
      <c r="L31" s="44"/>
      <c r="M31" s="65"/>
      <c r="N31" s="65"/>
      <c r="O31" s="51"/>
      <c r="P31" s="51"/>
      <c r="Q31" s="51">
        <v>6549611.1300000008</v>
      </c>
      <c r="R31" s="51">
        <f>SUM(O31:P31:Q31)</f>
        <v>6549611.1300000008</v>
      </c>
      <c r="S31" s="87"/>
    </row>
    <row r="32" spans="1:19" ht="21" customHeight="1" x14ac:dyDescent="0.25">
      <c r="A32" s="64" t="s">
        <v>781</v>
      </c>
      <c r="B32" s="61" t="s">
        <v>85</v>
      </c>
      <c r="C32" s="51">
        <v>522901.28</v>
      </c>
      <c r="D32" s="74">
        <v>20768</v>
      </c>
      <c r="E32" s="62"/>
      <c r="F32" s="62"/>
      <c r="G32" s="62"/>
      <c r="H32" s="62"/>
      <c r="I32" s="76">
        <v>191</v>
      </c>
      <c r="J32" s="142">
        <v>78</v>
      </c>
      <c r="K32" s="62">
        <v>269</v>
      </c>
      <c r="L32" s="44"/>
      <c r="M32" s="65"/>
      <c r="N32" s="65"/>
      <c r="O32" s="51"/>
      <c r="P32" s="51">
        <v>253356621.63999999</v>
      </c>
      <c r="Q32" s="51">
        <v>36287128.450000003</v>
      </c>
      <c r="R32" s="51">
        <f>SUM(O32:P32:Q32)</f>
        <v>289643750.08999997</v>
      </c>
      <c r="S32" s="87"/>
    </row>
    <row r="34" spans="1:18" ht="18.75" x14ac:dyDescent="0.25">
      <c r="A34" s="88" t="s">
        <v>109</v>
      </c>
    </row>
    <row r="35" spans="1:18" ht="38.450000000000003" customHeight="1" x14ac:dyDescent="0.25">
      <c r="A35" s="245" t="s">
        <v>113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</row>
    <row r="36" spans="1:18" ht="18.75" x14ac:dyDescent="0.25">
      <c r="A36" s="88" t="s">
        <v>110</v>
      </c>
    </row>
    <row r="37" spans="1:18" ht="18.75" x14ac:dyDescent="0.25">
      <c r="A37" s="88" t="s">
        <v>111</v>
      </c>
    </row>
    <row r="38" spans="1:18" ht="18.75" x14ac:dyDescent="0.25">
      <c r="A38" s="88" t="s">
        <v>112</v>
      </c>
    </row>
  </sheetData>
  <mergeCells count="11">
    <mergeCell ref="A35:R35"/>
    <mergeCell ref="A1:R1"/>
    <mergeCell ref="A2:R2"/>
    <mergeCell ref="A3:R3"/>
    <mergeCell ref="A4:R4"/>
    <mergeCell ref="A6:A8"/>
    <mergeCell ref="B6:B8"/>
    <mergeCell ref="C6:C7"/>
    <mergeCell ref="D6:D7"/>
    <mergeCell ref="E6:K6"/>
    <mergeCell ref="L6:R6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МКД</vt:lpstr>
      <vt:lpstr>реестр МКД 2</vt:lpstr>
      <vt:lpstr>планируемые показатели</vt:lpstr>
      <vt:lpstr>'перечень МКД'!Область_печати</vt:lpstr>
      <vt:lpstr>'планируемые показатели'!Область_печати</vt:lpstr>
      <vt:lpstr>'реестр МКД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2015-10-23T08:45:49Z</cp:lastPrinted>
  <dcterms:created xsi:type="dcterms:W3CDTF">2015-06-16T07:43:35Z</dcterms:created>
  <dcterms:modified xsi:type="dcterms:W3CDTF">2015-10-23T12:18:26Z</dcterms:modified>
</cp:coreProperties>
</file>